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7E6436DD-45D5-49B6-BCC5-200CFCFE2EA9}" xr6:coauthVersionLast="47" xr6:coauthVersionMax="47" xr10:uidLastSave="{00000000-0000-0000-0000-000000000000}"/>
  <bookViews>
    <workbookView xWindow="-120" yWindow="-120" windowWidth="29040" windowHeight="15720" tabRatio="852" activeTab="8" xr2:uid="{00000000-000D-0000-FFFF-FFFF00000000}"/>
  </bookViews>
  <sheets>
    <sheet name="Naslovnica" sheetId="7" r:id="rId1"/>
    <sheet name="Račun prihoda i rashoda" sheetId="9" r:id="rId2"/>
    <sheet name="Sažetak" sheetId="8" r:id="rId3"/>
    <sheet name="Prihodi i rashodi po izvorima" sheetId="12" r:id="rId4"/>
    <sheet name="Rashodi prema funkcijskoj " sheetId="10" r:id="rId5"/>
    <sheet name="Račun financiranja" sheetId="11" r:id="rId6"/>
    <sheet name="Rashodi na petu" sheetId="1" state="hidden" r:id="rId7"/>
    <sheet name="Prihodi na petu" sheetId="5" state="hidden" r:id="rId8"/>
    <sheet name="POSEBNI DIO - rashodi" sheetId="2" r:id="rId9"/>
    <sheet name="POSEBNI DIO - prihodi" sheetId="6" r:id="rId10"/>
  </sheets>
  <externalReferences>
    <externalReference r:id="rId11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07" i="1" l="1"/>
  <c r="E107" i="1"/>
  <c r="F107" i="1"/>
  <c r="C107" i="1"/>
  <c r="H26" i="8" l="1"/>
  <c r="F200" i="1"/>
  <c r="E200" i="1"/>
  <c r="D200" i="1"/>
  <c r="C200" i="1"/>
  <c r="D315" i="1"/>
  <c r="E315" i="1"/>
  <c r="F315" i="1"/>
  <c r="C315" i="1"/>
  <c r="E18" i="12" l="1"/>
  <c r="F18" i="12"/>
  <c r="E18" i="9"/>
  <c r="E28" i="9"/>
  <c r="E11" i="12"/>
  <c r="E23" i="9"/>
  <c r="E24" i="9"/>
  <c r="E25" i="9"/>
  <c r="E16" i="12" s="1"/>
  <c r="E12" i="12"/>
  <c r="C90" i="6"/>
  <c r="C89" i="6" s="1"/>
  <c r="C87" i="6"/>
  <c r="C86" i="6" s="1"/>
  <c r="C84" i="6"/>
  <c r="C83" i="6" s="1"/>
  <c r="C79" i="6"/>
  <c r="C78" i="6" s="1"/>
  <c r="C77" i="6" s="1"/>
  <c r="C76" i="6" s="1"/>
  <c r="C74" i="6"/>
  <c r="C73" i="6" s="1"/>
  <c r="C69" i="6" s="1"/>
  <c r="C70" i="6"/>
  <c r="C71" i="6"/>
  <c r="C66" i="6"/>
  <c r="C65" i="6" s="1"/>
  <c r="C67" i="6"/>
  <c r="C62" i="6"/>
  <c r="C61" i="6" s="1"/>
  <c r="C63" i="6"/>
  <c r="C59" i="6"/>
  <c r="C58" i="6" s="1"/>
  <c r="C57" i="6" s="1"/>
  <c r="C55" i="6"/>
  <c r="C54" i="6" s="1"/>
  <c r="C51" i="6"/>
  <c r="C52" i="6"/>
  <c r="C47" i="6"/>
  <c r="C46" i="6" s="1"/>
  <c r="C48" i="6"/>
  <c r="C44" i="6"/>
  <c r="C43" i="6" s="1"/>
  <c r="C42" i="6" s="1"/>
  <c r="C31" i="6"/>
  <c r="C30" i="6" s="1"/>
  <c r="C36" i="6"/>
  <c r="C35" i="6" s="1"/>
  <c r="C37" i="6"/>
  <c r="C40" i="6"/>
  <c r="C39" i="6" s="1"/>
  <c r="C28" i="6"/>
  <c r="C27" i="6" s="1"/>
  <c r="C25" i="6"/>
  <c r="C24" i="6" s="1"/>
  <c r="C22" i="6"/>
  <c r="C21" i="6" s="1"/>
  <c r="C17" i="6"/>
  <c r="C16" i="6" s="1"/>
  <c r="C15" i="6" s="1"/>
  <c r="C13" i="6"/>
  <c r="C12" i="6" s="1"/>
  <c r="C11" i="6" s="1"/>
  <c r="C9" i="6"/>
  <c r="C8" i="6" s="1"/>
  <c r="C7" i="6" s="1"/>
  <c r="B11" i="10"/>
  <c r="B10" i="10" s="1"/>
  <c r="B12" i="10"/>
  <c r="C111" i="2"/>
  <c r="C110" i="2" s="1"/>
  <c r="C108" i="2"/>
  <c r="C107" i="2" s="1"/>
  <c r="C103" i="2"/>
  <c r="C102" i="2" s="1"/>
  <c r="C101" i="2" s="1"/>
  <c r="C100" i="2" s="1"/>
  <c r="G58" i="9"/>
  <c r="F58" i="9"/>
  <c r="C98" i="2"/>
  <c r="C97" i="2" s="1"/>
  <c r="I58" i="9"/>
  <c r="E58" i="9"/>
  <c r="C94" i="2"/>
  <c r="C93" i="2"/>
  <c r="E50" i="9"/>
  <c r="C89" i="2"/>
  <c r="C88" i="2" s="1"/>
  <c r="C87" i="2" s="1"/>
  <c r="C85" i="2"/>
  <c r="C84" i="2" s="1"/>
  <c r="C83" i="2" s="1"/>
  <c r="C81" i="2"/>
  <c r="C80" i="2" s="1"/>
  <c r="C79" i="2" s="1"/>
  <c r="C76" i="2"/>
  <c r="C75" i="2" s="1"/>
  <c r="C72" i="2"/>
  <c r="C71" i="2" s="1"/>
  <c r="C67" i="2"/>
  <c r="C66" i="2" s="1"/>
  <c r="C65" i="2" s="1"/>
  <c r="C63" i="2"/>
  <c r="C62" i="2" s="1"/>
  <c r="E43" i="9" s="1"/>
  <c r="E31" i="12" s="1"/>
  <c r="C60" i="2"/>
  <c r="C59" i="2" s="1"/>
  <c r="E55" i="9"/>
  <c r="C55" i="2"/>
  <c r="C54" i="2" s="1"/>
  <c r="C50" i="2"/>
  <c r="C49" i="2" s="1"/>
  <c r="C46" i="2"/>
  <c r="C40" i="2"/>
  <c r="C34" i="2"/>
  <c r="C37" i="2"/>
  <c r="C29" i="2"/>
  <c r="C31" i="2"/>
  <c r="C25" i="2"/>
  <c r="C24" i="2" s="1"/>
  <c r="F57" i="9"/>
  <c r="G57" i="9"/>
  <c r="H57" i="9"/>
  <c r="I57" i="9"/>
  <c r="E57" i="9"/>
  <c r="E14" i="12"/>
  <c r="E15" i="12"/>
  <c r="E60" i="9"/>
  <c r="E59" i="9"/>
  <c r="E65" i="9"/>
  <c r="E40" i="12" s="1"/>
  <c r="E66" i="9"/>
  <c r="E67" i="9"/>
  <c r="E42" i="12" s="1"/>
  <c r="E68" i="9"/>
  <c r="E43" i="12" s="1"/>
  <c r="E62" i="9"/>
  <c r="E52" i="9"/>
  <c r="E53" i="9"/>
  <c r="E54" i="9"/>
  <c r="E42" i="9"/>
  <c r="E44" i="9"/>
  <c r="E32" i="12" s="1"/>
  <c r="E45" i="9"/>
  <c r="E46" i="9"/>
  <c r="E47" i="9"/>
  <c r="E35" i="12" s="1"/>
  <c r="E48" i="9"/>
  <c r="E49" i="9"/>
  <c r="E36" i="9"/>
  <c r="E37" i="9"/>
  <c r="E33" i="12" s="1"/>
  <c r="E38" i="9"/>
  <c r="E39" i="9"/>
  <c r="E40" i="9"/>
  <c r="E12" i="9"/>
  <c r="E17" i="12" s="1"/>
  <c r="C18" i="2"/>
  <c r="C17" i="2" s="1"/>
  <c r="C16" i="2" s="1"/>
  <c r="C14" i="2"/>
  <c r="C13" i="2" s="1"/>
  <c r="C12" i="2" s="1"/>
  <c r="C9" i="2"/>
  <c r="C8" i="2" s="1"/>
  <c r="C7" i="2" s="1"/>
  <c r="E10" i="12" l="1"/>
  <c r="F9" i="8" s="1"/>
  <c r="C82" i="6"/>
  <c r="C81" i="6" s="1"/>
  <c r="C50" i="6"/>
  <c r="C20" i="6"/>
  <c r="C19" i="6" s="1"/>
  <c r="C6" i="6"/>
  <c r="C106" i="2"/>
  <c r="C105" i="2" s="1"/>
  <c r="H58" i="9"/>
  <c r="C92" i="2"/>
  <c r="E37" i="12"/>
  <c r="E34" i="12"/>
  <c r="C70" i="2"/>
  <c r="E36" i="12"/>
  <c r="C58" i="2"/>
  <c r="C48" i="2"/>
  <c r="C39" i="2"/>
  <c r="E38" i="12"/>
  <c r="C33" i="2"/>
  <c r="C28" i="2"/>
  <c r="E30" i="12"/>
  <c r="E41" i="12"/>
  <c r="E39" i="12" s="1"/>
  <c r="C6" i="2"/>
  <c r="D145" i="1"/>
  <c r="E145" i="1"/>
  <c r="F145" i="1"/>
  <c r="F144" i="1" s="1"/>
  <c r="F143" i="1" s="1"/>
  <c r="C145" i="1"/>
  <c r="F266" i="1"/>
  <c r="F265" i="1" s="1"/>
  <c r="G69" i="2" s="1"/>
  <c r="E266" i="1"/>
  <c r="E265" i="1" s="1"/>
  <c r="F69" i="2" s="1"/>
  <c r="D266" i="1"/>
  <c r="D265" i="1" s="1"/>
  <c r="E69" i="2" s="1"/>
  <c r="C266" i="1"/>
  <c r="C265" i="1" s="1"/>
  <c r="D69" i="2" s="1"/>
  <c r="C5" i="6" l="1"/>
  <c r="C23" i="2"/>
  <c r="C22" i="2" s="1"/>
  <c r="C5" i="2" s="1"/>
  <c r="E29" i="12"/>
  <c r="D59" i="1"/>
  <c r="E59" i="1"/>
  <c r="F59" i="1"/>
  <c r="C59" i="1"/>
  <c r="D10" i="6" l="1"/>
  <c r="D309" i="1"/>
  <c r="D308" i="1" s="1"/>
  <c r="D307" i="1" s="1"/>
  <c r="D306" i="1" s="1"/>
  <c r="D305" i="1" s="1"/>
  <c r="D303" i="1"/>
  <c r="D302" i="1" s="1"/>
  <c r="D301" i="1" s="1"/>
  <c r="D300" i="1" s="1"/>
  <c r="D299" i="1" s="1"/>
  <c r="D297" i="1"/>
  <c r="D296" i="1" s="1"/>
  <c r="D294" i="1"/>
  <c r="D289" i="1"/>
  <c r="D287" i="1"/>
  <c r="D282" i="1"/>
  <c r="D281" i="1" s="1"/>
  <c r="D279" i="1"/>
  <c r="D258" i="1"/>
  <c r="E258" i="1"/>
  <c r="D260" i="1"/>
  <c r="E260" i="1"/>
  <c r="D263" i="1"/>
  <c r="E263" i="1"/>
  <c r="D206" i="1"/>
  <c r="E206" i="1"/>
  <c r="D209" i="1"/>
  <c r="E209" i="1"/>
  <c r="D215" i="1"/>
  <c r="E215" i="1"/>
  <c r="D220" i="1"/>
  <c r="E220" i="1"/>
  <c r="C206" i="1"/>
  <c r="F206" i="1"/>
  <c r="C209" i="1"/>
  <c r="F209" i="1"/>
  <c r="C215" i="1"/>
  <c r="F215" i="1"/>
  <c r="C220" i="1"/>
  <c r="F220" i="1"/>
  <c r="C222" i="1"/>
  <c r="D222" i="1"/>
  <c r="E222" i="1"/>
  <c r="F222" i="1"/>
  <c r="F219" i="1" l="1"/>
  <c r="E257" i="1"/>
  <c r="D257" i="1"/>
  <c r="E219" i="1"/>
  <c r="D219" i="1"/>
  <c r="C219" i="1"/>
  <c r="F205" i="1"/>
  <c r="E205" i="1"/>
  <c r="C205" i="1"/>
  <c r="D205" i="1"/>
  <c r="D286" i="1"/>
  <c r="D285" i="1" s="1"/>
  <c r="D284" i="1"/>
  <c r="F106" i="5"/>
  <c r="F105" i="5" s="1"/>
  <c r="E106" i="5"/>
  <c r="E105" i="5" s="1"/>
  <c r="D106" i="5"/>
  <c r="D105" i="5" s="1"/>
  <c r="C106" i="5"/>
  <c r="C105" i="5" s="1"/>
  <c r="C104" i="5" s="1"/>
  <c r="C103" i="5" s="1"/>
  <c r="C102" i="5" s="1"/>
  <c r="F65" i="5"/>
  <c r="F64" i="5" s="1"/>
  <c r="F63" i="5" s="1"/>
  <c r="F62" i="5" s="1"/>
  <c r="E65" i="5"/>
  <c r="E64" i="5" s="1"/>
  <c r="E63" i="5" s="1"/>
  <c r="E62" i="5" s="1"/>
  <c r="F41" i="6" s="1"/>
  <c r="F40" i="6" s="1"/>
  <c r="F39" i="6" s="1"/>
  <c r="D65" i="5"/>
  <c r="D64" i="5" s="1"/>
  <c r="D63" i="5" s="1"/>
  <c r="D62" i="5" s="1"/>
  <c r="C65" i="5"/>
  <c r="C64" i="5" s="1"/>
  <c r="C63" i="5" s="1"/>
  <c r="C62" i="5" s="1"/>
  <c r="E61" i="9"/>
  <c r="E56" i="9"/>
  <c r="D256" i="1" l="1"/>
  <c r="D255" i="1" s="1"/>
  <c r="D254" i="1" s="1"/>
  <c r="E256" i="1"/>
  <c r="E255" i="1" s="1"/>
  <c r="E254" i="1" s="1"/>
  <c r="D104" i="5"/>
  <c r="D103" i="5" s="1"/>
  <c r="D102" i="5" s="1"/>
  <c r="E68" i="6"/>
  <c r="E67" i="6" s="1"/>
  <c r="E66" i="6" s="1"/>
  <c r="E65" i="6" s="1"/>
  <c r="E104" i="5"/>
  <c r="E103" i="5" s="1"/>
  <c r="E102" i="5" s="1"/>
  <c r="F68" i="6"/>
  <c r="F67" i="6" s="1"/>
  <c r="F66" i="6" s="1"/>
  <c r="F65" i="6" s="1"/>
  <c r="F104" i="5"/>
  <c r="F103" i="5" s="1"/>
  <c r="F102" i="5" s="1"/>
  <c r="G68" i="6"/>
  <c r="G67" i="6" s="1"/>
  <c r="G66" i="6" s="1"/>
  <c r="G65" i="6" s="1"/>
  <c r="D68" i="6"/>
  <c r="D67" i="6" s="1"/>
  <c r="D66" i="6" s="1"/>
  <c r="D65" i="6" s="1"/>
  <c r="D41" i="6"/>
  <c r="D40" i="6" s="1"/>
  <c r="D39" i="6" s="1"/>
  <c r="G41" i="6"/>
  <c r="G40" i="6" s="1"/>
  <c r="G39" i="6" s="1"/>
  <c r="E41" i="6"/>
  <c r="E40" i="6" s="1"/>
  <c r="E39" i="6" s="1"/>
  <c r="F318" i="1"/>
  <c r="F317" i="1" s="1"/>
  <c r="G91" i="2" s="1"/>
  <c r="E318" i="1"/>
  <c r="E317" i="1" s="1"/>
  <c r="F91" i="2" s="1"/>
  <c r="D318" i="1"/>
  <c r="D317" i="1" s="1"/>
  <c r="E91" i="2" s="1"/>
  <c r="C318" i="1"/>
  <c r="C317" i="1" s="1"/>
  <c r="D336" i="1"/>
  <c r="E336" i="1"/>
  <c r="F336" i="1"/>
  <c r="C336" i="1"/>
  <c r="E64" i="2"/>
  <c r="E63" i="2" s="1"/>
  <c r="E62" i="2" s="1"/>
  <c r="G43" i="9" s="1"/>
  <c r="G31" i="12" s="1"/>
  <c r="F64" i="2"/>
  <c r="F63" i="2" s="1"/>
  <c r="F62" i="2" s="1"/>
  <c r="H43" i="9" s="1"/>
  <c r="H31" i="12" s="1"/>
  <c r="G64" i="2"/>
  <c r="G63" i="2" s="1"/>
  <c r="G62" i="2" s="1"/>
  <c r="I43" i="9" s="1"/>
  <c r="I31" i="12" s="1"/>
  <c r="D64" i="2"/>
  <c r="D63" i="2" s="1"/>
  <c r="D62" i="2" s="1"/>
  <c r="F43" i="9" s="1"/>
  <c r="F31" i="12" s="1"/>
  <c r="F252" i="1"/>
  <c r="F251" i="1" s="1"/>
  <c r="F250" i="1" s="1"/>
  <c r="F249" i="1" s="1"/>
  <c r="L16" i="1" s="1"/>
  <c r="E252" i="1"/>
  <c r="E251" i="1" s="1"/>
  <c r="E250" i="1" s="1"/>
  <c r="E249" i="1" s="1"/>
  <c r="K16" i="1" s="1"/>
  <c r="D252" i="1"/>
  <c r="D251" i="1" s="1"/>
  <c r="D250" i="1" s="1"/>
  <c r="D249" i="1" s="1"/>
  <c r="J16" i="1" s="1"/>
  <c r="C252" i="1"/>
  <c r="C251" i="1" s="1"/>
  <c r="C250" i="1" s="1"/>
  <c r="C249" i="1" s="1"/>
  <c r="I16" i="1" s="1"/>
  <c r="D192" i="1"/>
  <c r="D191" i="1" s="1"/>
  <c r="E45" i="2" s="1"/>
  <c r="G62" i="9" s="1"/>
  <c r="G61" i="9" s="1"/>
  <c r="E192" i="1"/>
  <c r="E191" i="1" s="1"/>
  <c r="F45" i="2" s="1"/>
  <c r="H62" i="9" s="1"/>
  <c r="H61" i="9" s="1"/>
  <c r="F192" i="1"/>
  <c r="F191" i="1" s="1"/>
  <c r="G45" i="2" s="1"/>
  <c r="I62" i="9" s="1"/>
  <c r="I61" i="9" s="1"/>
  <c r="C192" i="1"/>
  <c r="C191" i="1" s="1"/>
  <c r="D45" i="2" s="1"/>
  <c r="F62" i="9" s="1"/>
  <c r="F61" i="9" s="1"/>
  <c r="D104" i="1"/>
  <c r="E104" i="1"/>
  <c r="F104" i="1"/>
  <c r="C104" i="1"/>
  <c r="E51" i="1"/>
  <c r="F51" i="1"/>
  <c r="C51" i="1"/>
  <c r="D51" i="1"/>
  <c r="E64" i="9"/>
  <c r="E63" i="9" s="1"/>
  <c r="F13" i="8" s="1"/>
  <c r="E51" i="9"/>
  <c r="E41" i="9"/>
  <c r="E35" i="9"/>
  <c r="E27" i="9"/>
  <c r="E26" i="9" s="1"/>
  <c r="E21" i="9"/>
  <c r="E16" i="9"/>
  <c r="E14" i="9"/>
  <c r="E11" i="9"/>
  <c r="F11" i="10"/>
  <c r="F10" i="10" s="1"/>
  <c r="E11" i="10"/>
  <c r="E10" i="10" s="1"/>
  <c r="D11" i="10"/>
  <c r="D10" i="10" s="1"/>
  <c r="C11" i="10"/>
  <c r="C10" i="10" s="1"/>
  <c r="J26" i="8"/>
  <c r="I26" i="8"/>
  <c r="J21" i="8"/>
  <c r="I21" i="8"/>
  <c r="H21" i="8"/>
  <c r="G21" i="8"/>
  <c r="F21" i="8"/>
  <c r="F26" i="8" l="1"/>
  <c r="F27" i="8" s="1"/>
  <c r="C314" i="1"/>
  <c r="D90" i="2" s="1"/>
  <c r="D314" i="1"/>
  <c r="E314" i="1"/>
  <c r="F314" i="1"/>
  <c r="E34" i="9"/>
  <c r="F12" i="8" s="1"/>
  <c r="F11" i="8" s="1"/>
  <c r="E10" i="9"/>
  <c r="F8" i="8" s="1"/>
  <c r="F313" i="1" l="1"/>
  <c r="F312" i="1" s="1"/>
  <c r="F311" i="1" s="1"/>
  <c r="G90" i="2"/>
  <c r="G89" i="2" s="1"/>
  <c r="G88" i="2" s="1"/>
  <c r="G87" i="2" s="1"/>
  <c r="E313" i="1"/>
  <c r="E312" i="1" s="1"/>
  <c r="F90" i="2"/>
  <c r="F89" i="2" s="1"/>
  <c r="F88" i="2" s="1"/>
  <c r="F87" i="2" s="1"/>
  <c r="D313" i="1"/>
  <c r="D312" i="1" s="1"/>
  <c r="D311" i="1" s="1"/>
  <c r="E90" i="2"/>
  <c r="E89" i="2" s="1"/>
  <c r="E88" i="2" s="1"/>
  <c r="E87" i="2" s="1"/>
  <c r="C313" i="1"/>
  <c r="C312" i="1" s="1"/>
  <c r="E311" i="1"/>
  <c r="F14" i="8"/>
  <c r="F30" i="8" s="1"/>
  <c r="E23" i="6"/>
  <c r="F23" i="6"/>
  <c r="G23" i="6"/>
  <c r="D23" i="6"/>
  <c r="E14" i="6"/>
  <c r="E13" i="6" s="1"/>
  <c r="E12" i="6" s="1"/>
  <c r="F14" i="6"/>
  <c r="F13" i="6" s="1"/>
  <c r="F12" i="6" s="1"/>
  <c r="G14" i="6"/>
  <c r="G13" i="6" s="1"/>
  <c r="G12" i="6" s="1"/>
  <c r="D14" i="6"/>
  <c r="C311" i="1" l="1"/>
  <c r="D91" i="2"/>
  <c r="D89" i="2" s="1"/>
  <c r="D88" i="2" s="1"/>
  <c r="D87" i="2" s="1"/>
  <c r="D8" i="5"/>
  <c r="D7" i="5" s="1"/>
  <c r="D6" i="5" s="1"/>
  <c r="D5" i="5" s="1"/>
  <c r="E8" i="5"/>
  <c r="E7" i="5" s="1"/>
  <c r="E6" i="5" s="1"/>
  <c r="E5" i="5" s="1"/>
  <c r="F8" i="5"/>
  <c r="F7" i="5" s="1"/>
  <c r="F6" i="5" s="1"/>
  <c r="F5" i="5" s="1"/>
  <c r="D14" i="5"/>
  <c r="D13" i="5" s="1"/>
  <c r="D12" i="5" s="1"/>
  <c r="D11" i="5" s="1"/>
  <c r="D10" i="5" s="1"/>
  <c r="E14" i="5"/>
  <c r="E13" i="5" s="1"/>
  <c r="E12" i="5" s="1"/>
  <c r="E11" i="5" s="1"/>
  <c r="E10" i="5" s="1"/>
  <c r="F14" i="5"/>
  <c r="F13" i="5" s="1"/>
  <c r="F12" i="5" s="1"/>
  <c r="F11" i="5" s="1"/>
  <c r="F10" i="5" s="1"/>
  <c r="D20" i="5"/>
  <c r="D19" i="5" s="1"/>
  <c r="E20" i="5"/>
  <c r="E19" i="5" s="1"/>
  <c r="F20" i="5"/>
  <c r="F19" i="5" s="1"/>
  <c r="D32" i="5"/>
  <c r="D31" i="5" s="1"/>
  <c r="E32" i="5"/>
  <c r="E31" i="5" s="1"/>
  <c r="F32" i="5"/>
  <c r="F31" i="5" s="1"/>
  <c r="D37" i="5"/>
  <c r="D36" i="5" s="1"/>
  <c r="E37" i="5"/>
  <c r="E36" i="5" s="1"/>
  <c r="F37" i="5"/>
  <c r="F36" i="5" s="1"/>
  <c r="C8" i="5"/>
  <c r="C7" i="5" s="1"/>
  <c r="D95" i="1"/>
  <c r="D94" i="1" s="1"/>
  <c r="E21" i="2" s="1"/>
  <c r="G54" i="9" s="1"/>
  <c r="E95" i="1"/>
  <c r="E94" i="1" s="1"/>
  <c r="F21" i="2" s="1"/>
  <c r="H54" i="9" s="1"/>
  <c r="F95" i="1"/>
  <c r="F94" i="1" s="1"/>
  <c r="G21" i="2" s="1"/>
  <c r="I54" i="9" s="1"/>
  <c r="D91" i="1"/>
  <c r="E91" i="1"/>
  <c r="F91" i="1"/>
  <c r="D88" i="1"/>
  <c r="E88" i="1"/>
  <c r="F88" i="1"/>
  <c r="D86" i="1"/>
  <c r="E86" i="1"/>
  <c r="F86" i="1"/>
  <c r="D75" i="1"/>
  <c r="E75" i="1"/>
  <c r="F75" i="1"/>
  <c r="D72" i="1"/>
  <c r="E72" i="1"/>
  <c r="F72" i="1"/>
  <c r="D66" i="1"/>
  <c r="D65" i="1" s="1"/>
  <c r="D64" i="1" s="1"/>
  <c r="D63" i="1" s="1"/>
  <c r="D62" i="1" s="1"/>
  <c r="E66" i="1"/>
  <c r="E65" i="1" s="1"/>
  <c r="E64" i="1" s="1"/>
  <c r="E63" i="1" s="1"/>
  <c r="E62" i="1" s="1"/>
  <c r="F66" i="1"/>
  <c r="F65" i="1" s="1"/>
  <c r="F64" i="1" s="1"/>
  <c r="F63" i="1" s="1"/>
  <c r="D58" i="1"/>
  <c r="E58" i="1"/>
  <c r="F11" i="2" s="1"/>
  <c r="H53" i="9" s="1"/>
  <c r="F58" i="1"/>
  <c r="G11" i="2" s="1"/>
  <c r="I53" i="9" s="1"/>
  <c r="D354" i="1"/>
  <c r="D353" i="1" s="1"/>
  <c r="D352" i="1" s="1"/>
  <c r="E354" i="1"/>
  <c r="E353" i="1" s="1"/>
  <c r="E352" i="1" s="1"/>
  <c r="F354" i="1"/>
  <c r="F351" i="1" s="1"/>
  <c r="D348" i="1"/>
  <c r="D347" i="1" s="1"/>
  <c r="D346" i="1" s="1"/>
  <c r="D345" i="1" s="1"/>
  <c r="E348" i="1"/>
  <c r="E347" i="1" s="1"/>
  <c r="E346" i="1" s="1"/>
  <c r="E345" i="1" s="1"/>
  <c r="F348" i="1"/>
  <c r="F347" i="1" s="1"/>
  <c r="F346" i="1" s="1"/>
  <c r="F345" i="1" s="1"/>
  <c r="E309" i="1"/>
  <c r="E308" i="1" s="1"/>
  <c r="E307" i="1" s="1"/>
  <c r="E306" i="1" s="1"/>
  <c r="E305" i="1" s="1"/>
  <c r="F309" i="1"/>
  <c r="F308" i="1" s="1"/>
  <c r="F307" i="1" s="1"/>
  <c r="F306" i="1" s="1"/>
  <c r="F305" i="1" s="1"/>
  <c r="D232" i="1"/>
  <c r="E232" i="1"/>
  <c r="F232" i="1"/>
  <c r="D240" i="1"/>
  <c r="E240" i="1"/>
  <c r="F240" i="1"/>
  <c r="D196" i="1"/>
  <c r="E196" i="1"/>
  <c r="F196" i="1"/>
  <c r="F195" i="1" s="1"/>
  <c r="D187" i="1"/>
  <c r="D186" i="1" s="1"/>
  <c r="E44" i="2" s="1"/>
  <c r="G60" i="9" s="1"/>
  <c r="E187" i="1"/>
  <c r="E186" i="1" s="1"/>
  <c r="F44" i="2" s="1"/>
  <c r="H60" i="9" s="1"/>
  <c r="F187" i="1"/>
  <c r="F186" i="1" s="1"/>
  <c r="G44" i="2" s="1"/>
  <c r="I60" i="9" s="1"/>
  <c r="D182" i="1"/>
  <c r="D181" i="1" s="1"/>
  <c r="E43" i="2" s="1"/>
  <c r="G55" i="9" s="1"/>
  <c r="E182" i="1"/>
  <c r="E181" i="1" s="1"/>
  <c r="F43" i="2" s="1"/>
  <c r="H55" i="9" s="1"/>
  <c r="F182" i="1"/>
  <c r="F181" i="1" s="1"/>
  <c r="G43" i="2" s="1"/>
  <c r="I55" i="9" s="1"/>
  <c r="D160" i="1"/>
  <c r="E160" i="1"/>
  <c r="F160" i="1"/>
  <c r="D171" i="1"/>
  <c r="E171" i="1"/>
  <c r="F171" i="1"/>
  <c r="D179" i="1"/>
  <c r="E179" i="1"/>
  <c r="F179" i="1"/>
  <c r="D155" i="1"/>
  <c r="E155" i="1"/>
  <c r="F155" i="1"/>
  <c r="D152" i="1"/>
  <c r="E152" i="1"/>
  <c r="F152" i="1"/>
  <c r="D150" i="1"/>
  <c r="E150" i="1"/>
  <c r="F150" i="1"/>
  <c r="D128" i="1"/>
  <c r="D127" i="1" s="1"/>
  <c r="E35" i="2" s="1"/>
  <c r="G37" i="9" s="1"/>
  <c r="E128" i="1"/>
  <c r="E127" i="1" s="1"/>
  <c r="F35" i="2" s="1"/>
  <c r="H37" i="9" s="1"/>
  <c r="F128" i="1"/>
  <c r="F127" i="1" s="1"/>
  <c r="G35" i="2" s="1"/>
  <c r="I37" i="9" s="1"/>
  <c r="D131" i="1"/>
  <c r="E131" i="1"/>
  <c r="F131" i="1"/>
  <c r="D135" i="1"/>
  <c r="E135" i="1"/>
  <c r="F135" i="1"/>
  <c r="D140" i="1"/>
  <c r="E140" i="1"/>
  <c r="F140" i="1"/>
  <c r="D329" i="1"/>
  <c r="D328" i="1" s="1"/>
  <c r="E329" i="1"/>
  <c r="E328" i="1" s="1"/>
  <c r="F329" i="1"/>
  <c r="F328" i="1" s="1"/>
  <c r="D341" i="1"/>
  <c r="E341" i="1"/>
  <c r="F341" i="1"/>
  <c r="D324" i="1"/>
  <c r="D323" i="1" s="1"/>
  <c r="E324" i="1"/>
  <c r="E323" i="1" s="1"/>
  <c r="F324" i="1"/>
  <c r="F323" i="1" s="1"/>
  <c r="F322" i="1" s="1"/>
  <c r="F321" i="1" s="1"/>
  <c r="L12" i="1" s="1"/>
  <c r="E303" i="1"/>
  <c r="E302" i="1" s="1"/>
  <c r="E301" i="1" s="1"/>
  <c r="E300" i="1" s="1"/>
  <c r="E299" i="1" s="1"/>
  <c r="F303" i="1"/>
  <c r="F302" i="1" s="1"/>
  <c r="E287" i="1"/>
  <c r="F287" i="1"/>
  <c r="E289" i="1"/>
  <c r="F289" i="1"/>
  <c r="E294" i="1"/>
  <c r="F294" i="1"/>
  <c r="E78" i="2"/>
  <c r="G48" i="9" s="1"/>
  <c r="E297" i="1"/>
  <c r="E296" i="1" s="1"/>
  <c r="F78" i="2" s="1"/>
  <c r="F297" i="1"/>
  <c r="F296" i="1" s="1"/>
  <c r="G78" i="2" s="1"/>
  <c r="I48" i="9" s="1"/>
  <c r="D272" i="1"/>
  <c r="E272" i="1"/>
  <c r="F272" i="1"/>
  <c r="E279" i="1"/>
  <c r="F279" i="1"/>
  <c r="D274" i="1"/>
  <c r="E274" i="1"/>
  <c r="F274" i="1"/>
  <c r="E74" i="2"/>
  <c r="E282" i="1"/>
  <c r="E281" i="1" s="1"/>
  <c r="F74" i="2" s="1"/>
  <c r="F282" i="1"/>
  <c r="F281" i="1" s="1"/>
  <c r="G74" i="2" s="1"/>
  <c r="F258" i="1"/>
  <c r="F260" i="1"/>
  <c r="F263" i="1"/>
  <c r="D247" i="1"/>
  <c r="D246" i="1" s="1"/>
  <c r="E247" i="1"/>
  <c r="E246" i="1" s="1"/>
  <c r="F247" i="1"/>
  <c r="F246" i="1" s="1"/>
  <c r="D225" i="1"/>
  <c r="D224" i="1" s="1"/>
  <c r="E225" i="1"/>
  <c r="E224" i="1" s="1"/>
  <c r="F225" i="1"/>
  <c r="F224" i="1" s="1"/>
  <c r="D110" i="1"/>
  <c r="D103" i="1" s="1"/>
  <c r="E26" i="2" s="1"/>
  <c r="E25" i="2" s="1"/>
  <c r="E110" i="1"/>
  <c r="E103" i="1" s="1"/>
  <c r="F26" i="2" s="1"/>
  <c r="F25" i="2" s="1"/>
  <c r="F110" i="1"/>
  <c r="F103" i="1" s="1"/>
  <c r="G26" i="2" s="1"/>
  <c r="G25" i="2" s="1"/>
  <c r="D116" i="1"/>
  <c r="E116" i="1"/>
  <c r="F116" i="1"/>
  <c r="D118" i="1"/>
  <c r="E118" i="1"/>
  <c r="F118" i="1"/>
  <c r="D81" i="1"/>
  <c r="E81" i="1"/>
  <c r="F81" i="1"/>
  <c r="D27" i="1"/>
  <c r="E27" i="1"/>
  <c r="F27" i="1"/>
  <c r="D14" i="1"/>
  <c r="E14" i="1"/>
  <c r="F14" i="1"/>
  <c r="F8" i="1"/>
  <c r="E195" i="1" l="1"/>
  <c r="E194" i="1" s="1"/>
  <c r="D195" i="1"/>
  <c r="D194" i="1" s="1"/>
  <c r="G24" i="2"/>
  <c r="F24" i="2"/>
  <c r="E24" i="2"/>
  <c r="F149" i="1"/>
  <c r="F53" i="2"/>
  <c r="H52" i="9" s="1"/>
  <c r="H51" i="9" s="1"/>
  <c r="E204" i="1"/>
  <c r="E203" i="1" s="1"/>
  <c r="G53" i="2"/>
  <c r="I52" i="9" s="1"/>
  <c r="I51" i="9" s="1"/>
  <c r="F204" i="1"/>
  <c r="F203" i="1" s="1"/>
  <c r="E53" i="2"/>
  <c r="G52" i="9" s="1"/>
  <c r="D204" i="1"/>
  <c r="D203" i="1" s="1"/>
  <c r="D149" i="1"/>
  <c r="E41" i="2" s="1"/>
  <c r="E52" i="2"/>
  <c r="E335" i="1"/>
  <c r="E334" i="1" s="1"/>
  <c r="E333" i="1" s="1"/>
  <c r="E332" i="1" s="1"/>
  <c r="E331" i="1" s="1"/>
  <c r="E149" i="1"/>
  <c r="F257" i="1"/>
  <c r="E68" i="2"/>
  <c r="E231" i="1"/>
  <c r="F56" i="2" s="1"/>
  <c r="D231" i="1"/>
  <c r="D230" i="1" s="1"/>
  <c r="D229" i="1" s="1"/>
  <c r="D351" i="1"/>
  <c r="D344" i="1" s="1"/>
  <c r="D343" i="1" s="1"/>
  <c r="G109" i="2"/>
  <c r="G108" i="2" s="1"/>
  <c r="G107" i="2" s="1"/>
  <c r="F109" i="2"/>
  <c r="F108" i="2" s="1"/>
  <c r="F107" i="2" s="1"/>
  <c r="F335" i="1"/>
  <c r="F334" i="1" s="1"/>
  <c r="F333" i="1" s="1"/>
  <c r="F332" i="1" s="1"/>
  <c r="F331" i="1" s="1"/>
  <c r="D335" i="1"/>
  <c r="D334" i="1" s="1"/>
  <c r="D333" i="1" s="1"/>
  <c r="D332" i="1" s="1"/>
  <c r="D331" i="1" s="1"/>
  <c r="D326" i="1"/>
  <c r="D271" i="1"/>
  <c r="D270" i="1" s="1"/>
  <c r="D269" i="1" s="1"/>
  <c r="F52" i="2"/>
  <c r="E51" i="2"/>
  <c r="F154" i="1"/>
  <c r="D115" i="1"/>
  <c r="D114" i="1" s="1"/>
  <c r="F85" i="1"/>
  <c r="G20" i="2" s="1"/>
  <c r="I49" i="9" s="1"/>
  <c r="D85" i="1"/>
  <c r="E20" i="2" s="1"/>
  <c r="G49" i="9" s="1"/>
  <c r="D71" i="1"/>
  <c r="E19" i="2" s="1"/>
  <c r="G39" i="9" s="1"/>
  <c r="F71" i="1"/>
  <c r="G19" i="2" s="1"/>
  <c r="I39" i="9" s="1"/>
  <c r="D69" i="1"/>
  <c r="D68" i="1" s="1"/>
  <c r="F7" i="1"/>
  <c r="F6" i="1" s="1"/>
  <c r="F5" i="1" s="1"/>
  <c r="G29" i="6"/>
  <c r="F35" i="5"/>
  <c r="F34" i="5" s="1"/>
  <c r="L4" i="5" s="1"/>
  <c r="F245" i="1"/>
  <c r="F244" i="1" s="1"/>
  <c r="F243" i="1" s="1"/>
  <c r="G61" i="2"/>
  <c r="G60" i="2" s="1"/>
  <c r="G59" i="2" s="1"/>
  <c r="G58" i="2" s="1"/>
  <c r="D245" i="1"/>
  <c r="D244" i="1" s="1"/>
  <c r="D243" i="1" s="1"/>
  <c r="E61" i="2"/>
  <c r="E60" i="2" s="1"/>
  <c r="E59" i="2" s="1"/>
  <c r="E58" i="2" s="1"/>
  <c r="D322" i="1"/>
  <c r="D321" i="1" s="1"/>
  <c r="J12" i="1" s="1"/>
  <c r="E95" i="2"/>
  <c r="F327" i="1"/>
  <c r="G99" i="2"/>
  <c r="I59" i="9" s="1"/>
  <c r="I56" i="9" s="1"/>
  <c r="E82" i="2"/>
  <c r="E81" i="2" s="1"/>
  <c r="E80" i="2" s="1"/>
  <c r="E79" i="2" s="1"/>
  <c r="E245" i="1"/>
  <c r="E244" i="1" s="1"/>
  <c r="E243" i="1" s="1"/>
  <c r="F61" i="2"/>
  <c r="F60" i="2" s="1"/>
  <c r="F59" i="2" s="1"/>
  <c r="F58" i="2" s="1"/>
  <c r="E86" i="2"/>
  <c r="E85" i="2" s="1"/>
  <c r="E84" i="2" s="1"/>
  <c r="E83" i="2" s="1"/>
  <c r="F99" i="2"/>
  <c r="F98" i="2" s="1"/>
  <c r="F97" i="2" s="1"/>
  <c r="E327" i="1"/>
  <c r="E11" i="2"/>
  <c r="G53" i="9" s="1"/>
  <c r="E322" i="1"/>
  <c r="E321" i="1" s="1"/>
  <c r="K12" i="1" s="1"/>
  <c r="F95" i="2"/>
  <c r="E99" i="2"/>
  <c r="G59" i="9" s="1"/>
  <c r="G56" i="9" s="1"/>
  <c r="D327" i="1"/>
  <c r="E18" i="6"/>
  <c r="D18" i="5"/>
  <c r="D17" i="5" s="1"/>
  <c r="J8" i="5" s="1"/>
  <c r="F301" i="1"/>
  <c r="F300" i="1" s="1"/>
  <c r="F299" i="1" s="1"/>
  <c r="G82" i="2"/>
  <c r="G81" i="2" s="1"/>
  <c r="G80" i="2" s="1"/>
  <c r="G79" i="2" s="1"/>
  <c r="F194" i="1"/>
  <c r="G47" i="2"/>
  <c r="F18" i="5"/>
  <c r="F17" i="5" s="1"/>
  <c r="F16" i="5" s="1"/>
  <c r="G18" i="6"/>
  <c r="F18" i="6"/>
  <c r="E18" i="5"/>
  <c r="E17" i="5" s="1"/>
  <c r="K8" i="5" s="1"/>
  <c r="F326" i="1"/>
  <c r="F353" i="1"/>
  <c r="F47" i="2"/>
  <c r="F82" i="2"/>
  <c r="F81" i="2" s="1"/>
  <c r="F80" i="2" s="1"/>
  <c r="F79" i="2" s="1"/>
  <c r="E109" i="2"/>
  <c r="E108" i="2" s="1"/>
  <c r="E107" i="2" s="1"/>
  <c r="G95" i="2"/>
  <c r="G94" i="2" s="1"/>
  <c r="E326" i="1"/>
  <c r="F344" i="1"/>
  <c r="F343" i="1" s="1"/>
  <c r="F15" i="2"/>
  <c r="F14" i="2" s="1"/>
  <c r="F13" i="2" s="1"/>
  <c r="F12" i="2" s="1"/>
  <c r="E47" i="2"/>
  <c r="E46" i="2" s="1"/>
  <c r="E35" i="5"/>
  <c r="E34" i="5" s="1"/>
  <c r="K4" i="5" s="1"/>
  <c r="F29" i="6"/>
  <c r="D30" i="5"/>
  <c r="D29" i="5" s="1"/>
  <c r="E26" i="6"/>
  <c r="E15" i="2"/>
  <c r="E14" i="2" s="1"/>
  <c r="E13" i="2" s="1"/>
  <c r="E12" i="2" s="1"/>
  <c r="D35" i="5"/>
  <c r="D34" i="5" s="1"/>
  <c r="J4" i="5" s="1"/>
  <c r="E29" i="6"/>
  <c r="F69" i="1"/>
  <c r="G15" i="2"/>
  <c r="G14" i="2" s="1"/>
  <c r="G13" i="2" s="1"/>
  <c r="G12" i="2" s="1"/>
  <c r="G86" i="2"/>
  <c r="G85" i="2" s="1"/>
  <c r="G84" i="2" s="1"/>
  <c r="G83" i="2" s="1"/>
  <c r="F112" i="2"/>
  <c r="F111" i="2" s="1"/>
  <c r="F110" i="2" s="1"/>
  <c r="F30" i="5"/>
  <c r="F29" i="5" s="1"/>
  <c r="G26" i="6"/>
  <c r="F115" i="1"/>
  <c r="E130" i="1"/>
  <c r="F36" i="2" s="1"/>
  <c r="F34" i="2" s="1"/>
  <c r="F86" i="2"/>
  <c r="F85" i="2" s="1"/>
  <c r="F84" i="2" s="1"/>
  <c r="F83" i="2" s="1"/>
  <c r="E112" i="2"/>
  <c r="E111" i="2" s="1"/>
  <c r="E110" i="2" s="1"/>
  <c r="E30" i="5"/>
  <c r="E29" i="5" s="1"/>
  <c r="F26" i="6"/>
  <c r="F271" i="1"/>
  <c r="G73" i="2" s="1"/>
  <c r="G72" i="2" s="1"/>
  <c r="G71" i="2" s="1"/>
  <c r="E115" i="1"/>
  <c r="G51" i="2"/>
  <c r="F231" i="1"/>
  <c r="E351" i="1"/>
  <c r="E344" i="1" s="1"/>
  <c r="E343" i="1" s="1"/>
  <c r="H48" i="9"/>
  <c r="E4" i="5"/>
  <c r="F4" i="5"/>
  <c r="D4" i="5"/>
  <c r="E69" i="1"/>
  <c r="E68" i="1" s="1"/>
  <c r="E85" i="1"/>
  <c r="F20" i="2" s="1"/>
  <c r="H49" i="9" s="1"/>
  <c r="E71" i="1"/>
  <c r="F19" i="2" s="1"/>
  <c r="H39" i="9" s="1"/>
  <c r="F62" i="1"/>
  <c r="E154" i="1"/>
  <c r="F130" i="1"/>
  <c r="G36" i="2" s="1"/>
  <c r="I45" i="9" s="1"/>
  <c r="I33" i="12" s="1"/>
  <c r="D130" i="1"/>
  <c r="E284" i="1"/>
  <c r="F284" i="1"/>
  <c r="F286" i="1"/>
  <c r="E286" i="1"/>
  <c r="E271" i="1"/>
  <c r="C179" i="1"/>
  <c r="C118" i="1"/>
  <c r="D8" i="1"/>
  <c r="D102" i="1"/>
  <c r="D101" i="1" s="1"/>
  <c r="D122" i="1"/>
  <c r="D121" i="1" s="1"/>
  <c r="D154" i="1"/>
  <c r="E27" i="5"/>
  <c r="G42" i="9" l="1"/>
  <c r="H42" i="9"/>
  <c r="G46" i="2"/>
  <c r="F46" i="2"/>
  <c r="H68" i="9"/>
  <c r="G42" i="2"/>
  <c r="F148" i="1"/>
  <c r="F42" i="2"/>
  <c r="H50" i="9" s="1"/>
  <c r="E148" i="1"/>
  <c r="E42" i="2"/>
  <c r="D148" i="1"/>
  <c r="D147" i="1" s="1"/>
  <c r="F94" i="2"/>
  <c r="F93" i="2" s="1"/>
  <c r="F92" i="2" s="1"/>
  <c r="G47" i="9"/>
  <c r="G35" i="12" s="1"/>
  <c r="E94" i="2"/>
  <c r="E93" i="2" s="1"/>
  <c r="F55" i="2"/>
  <c r="F54" i="2" s="1"/>
  <c r="I37" i="12"/>
  <c r="G37" i="12"/>
  <c r="H37" i="12"/>
  <c r="D16" i="5"/>
  <c r="E67" i="2"/>
  <c r="E66" i="2" s="1"/>
  <c r="E65" i="2" s="1"/>
  <c r="G68" i="2"/>
  <c r="I36" i="9" s="1"/>
  <c r="F256" i="1"/>
  <c r="F255" i="1" s="1"/>
  <c r="F254" i="1" s="1"/>
  <c r="G51" i="9"/>
  <c r="G28" i="9"/>
  <c r="G27" i="9" s="1"/>
  <c r="G26" i="9" s="1"/>
  <c r="D202" i="1"/>
  <c r="I28" i="9"/>
  <c r="I27" i="9" s="1"/>
  <c r="I26" i="9" s="1"/>
  <c r="H28" i="9"/>
  <c r="H27" i="9" s="1"/>
  <c r="H26" i="9" s="1"/>
  <c r="L8" i="5"/>
  <c r="J13" i="1"/>
  <c r="E73" i="2"/>
  <c r="E72" i="2" s="1"/>
  <c r="E71" i="2" s="1"/>
  <c r="E230" i="1"/>
  <c r="E229" i="1" s="1"/>
  <c r="E202" i="1" s="1"/>
  <c r="F68" i="2"/>
  <c r="F104" i="2"/>
  <c r="H67" i="9" s="1"/>
  <c r="H42" i="12" s="1"/>
  <c r="G40" i="9"/>
  <c r="E56" i="2"/>
  <c r="F106" i="2"/>
  <c r="F105" i="2" s="1"/>
  <c r="E104" i="2"/>
  <c r="E103" i="2" s="1"/>
  <c r="E102" i="2" s="1"/>
  <c r="E101" i="2" s="1"/>
  <c r="E100" i="2" s="1"/>
  <c r="E30" i="2"/>
  <c r="G44" i="9" s="1"/>
  <c r="G32" i="12" s="1"/>
  <c r="H45" i="9"/>
  <c r="H33" i="12" s="1"/>
  <c r="G104" i="2"/>
  <c r="I67" i="9" s="1"/>
  <c r="I42" i="12" s="1"/>
  <c r="E106" i="2"/>
  <c r="E105" i="2" s="1"/>
  <c r="E98" i="2"/>
  <c r="E97" i="2" s="1"/>
  <c r="H59" i="9"/>
  <c r="H56" i="9" s="1"/>
  <c r="K13" i="1"/>
  <c r="F270" i="1"/>
  <c r="F269" i="1" s="1"/>
  <c r="E50" i="2"/>
  <c r="E49" i="2" s="1"/>
  <c r="F126" i="1"/>
  <c r="E126" i="1"/>
  <c r="G18" i="2"/>
  <c r="G17" i="2" s="1"/>
  <c r="G16" i="2" s="1"/>
  <c r="E18" i="2"/>
  <c r="E17" i="2" s="1"/>
  <c r="E16" i="2" s="1"/>
  <c r="D70" i="1"/>
  <c r="F70" i="1"/>
  <c r="J14" i="1"/>
  <c r="F4" i="1"/>
  <c r="L11" i="1"/>
  <c r="G10" i="2"/>
  <c r="I46" i="9" s="1"/>
  <c r="I34" i="12" s="1"/>
  <c r="E16" i="5"/>
  <c r="D120" i="1"/>
  <c r="D113" i="1" s="1"/>
  <c r="J9" i="1" s="1"/>
  <c r="E32" i="2"/>
  <c r="E270" i="1"/>
  <c r="E269" i="1" s="1"/>
  <c r="F73" i="2"/>
  <c r="F72" i="2" s="1"/>
  <c r="F71" i="2" s="1"/>
  <c r="H43" i="12"/>
  <c r="H12" i="9"/>
  <c r="H17" i="12" s="1"/>
  <c r="F17" i="6"/>
  <c r="F16" i="6" s="1"/>
  <c r="F15" i="6" s="1"/>
  <c r="F18" i="2"/>
  <c r="F17" i="2" s="1"/>
  <c r="F16" i="2" s="1"/>
  <c r="G98" i="2"/>
  <c r="G97" i="2" s="1"/>
  <c r="I47" i="9"/>
  <c r="I35" i="12" s="1"/>
  <c r="G93" i="2"/>
  <c r="F230" i="1"/>
  <c r="F229" i="1" s="1"/>
  <c r="F202" i="1" s="1"/>
  <c r="G56" i="2"/>
  <c r="G55" i="2" s="1"/>
  <c r="F68" i="1"/>
  <c r="L14" i="1"/>
  <c r="I12" i="9"/>
  <c r="I17" i="12" s="1"/>
  <c r="G17" i="6"/>
  <c r="G16" i="6" s="1"/>
  <c r="G15" i="6" s="1"/>
  <c r="E285" i="1"/>
  <c r="F77" i="2"/>
  <c r="F51" i="2"/>
  <c r="L13" i="1"/>
  <c r="H47" i="9"/>
  <c r="H35" i="12" s="1"/>
  <c r="G34" i="2"/>
  <c r="E114" i="1"/>
  <c r="F30" i="2"/>
  <c r="F114" i="1"/>
  <c r="G30" i="2"/>
  <c r="G68" i="9"/>
  <c r="G43" i="12" s="1"/>
  <c r="G12" i="9"/>
  <c r="G17" i="12" s="1"/>
  <c r="E17" i="6"/>
  <c r="E16" i="6" s="1"/>
  <c r="E15" i="6" s="1"/>
  <c r="D126" i="1"/>
  <c r="E36" i="2"/>
  <c r="E77" i="2"/>
  <c r="F285" i="1"/>
  <c r="G77" i="2"/>
  <c r="G52" i="2"/>
  <c r="I42" i="9" s="1"/>
  <c r="F352" i="1"/>
  <c r="G112" i="2"/>
  <c r="G111" i="2" s="1"/>
  <c r="G110" i="2" s="1"/>
  <c r="G106" i="2" s="1"/>
  <c r="G105" i="2" s="1"/>
  <c r="K14" i="1"/>
  <c r="E70" i="1"/>
  <c r="D320" i="1"/>
  <c r="D268" i="1"/>
  <c r="D7" i="1"/>
  <c r="E28" i="6"/>
  <c r="E27" i="6" s="1"/>
  <c r="F28" i="6"/>
  <c r="F27" i="6" s="1"/>
  <c r="G28" i="6"/>
  <c r="G27" i="6" s="1"/>
  <c r="E25" i="6"/>
  <c r="E24" i="6" s="1"/>
  <c r="F25" i="6"/>
  <c r="F24" i="6" s="1"/>
  <c r="G25" i="6"/>
  <c r="G24" i="6" s="1"/>
  <c r="E22" i="6"/>
  <c r="E21" i="6" s="1"/>
  <c r="F22" i="6"/>
  <c r="F21" i="6" s="1"/>
  <c r="G22" i="6"/>
  <c r="G21" i="6" s="1"/>
  <c r="D22" i="6"/>
  <c r="D21" i="6" s="1"/>
  <c r="E11" i="6"/>
  <c r="F11" i="6"/>
  <c r="G11" i="6"/>
  <c r="D13" i="6"/>
  <c r="D12" i="6" s="1"/>
  <c r="D11" i="6" s="1"/>
  <c r="E9" i="6"/>
  <c r="E8" i="6" s="1"/>
  <c r="E7" i="6" s="1"/>
  <c r="F9" i="6"/>
  <c r="F8" i="6" s="1"/>
  <c r="F7" i="6" s="1"/>
  <c r="G9" i="6"/>
  <c r="G8" i="6" s="1"/>
  <c r="G7" i="6" s="1"/>
  <c r="D9" i="6"/>
  <c r="E40" i="2" l="1"/>
  <c r="E39" i="2" s="1"/>
  <c r="G50" i="9"/>
  <c r="I50" i="9"/>
  <c r="I68" i="9"/>
  <c r="I43" i="12" s="1"/>
  <c r="F125" i="1"/>
  <c r="L10" i="1" s="1"/>
  <c r="I30" i="12"/>
  <c r="E55" i="2"/>
  <c r="E54" i="2" s="1"/>
  <c r="E48" i="2" s="1"/>
  <c r="J15" i="1"/>
  <c r="D144" i="1"/>
  <c r="F67" i="2"/>
  <c r="F66" i="2" s="1"/>
  <c r="F65" i="2" s="1"/>
  <c r="G67" i="2"/>
  <c r="G66" i="2" s="1"/>
  <c r="G65" i="2" s="1"/>
  <c r="G36" i="9"/>
  <c r="G30" i="12" s="1"/>
  <c r="F103" i="2"/>
  <c r="F102" i="2" s="1"/>
  <c r="F101" i="2" s="1"/>
  <c r="F100" i="2" s="1"/>
  <c r="G67" i="9"/>
  <c r="G42" i="12" s="1"/>
  <c r="G38" i="12"/>
  <c r="J8" i="1"/>
  <c r="E29" i="2"/>
  <c r="G103" i="2"/>
  <c r="G102" i="2" s="1"/>
  <c r="G101" i="2" s="1"/>
  <c r="G100" i="2" s="1"/>
  <c r="E92" i="2"/>
  <c r="G9" i="2"/>
  <c r="G8" i="2" s="1"/>
  <c r="G7" i="2" s="1"/>
  <c r="G6" i="2" s="1"/>
  <c r="F3" i="1"/>
  <c r="G45" i="9"/>
  <c r="G33" i="12" s="1"/>
  <c r="E34" i="2"/>
  <c r="G50" i="2"/>
  <c r="G49" i="2" s="1"/>
  <c r="H44" i="9"/>
  <c r="H32" i="12" s="1"/>
  <c r="F29" i="2"/>
  <c r="H38" i="9"/>
  <c r="H36" i="12" s="1"/>
  <c r="F76" i="2"/>
  <c r="F75" i="2" s="1"/>
  <c r="F70" i="2" s="1"/>
  <c r="G54" i="2"/>
  <c r="G65" i="9"/>
  <c r="G40" i="12" s="1"/>
  <c r="E31" i="2"/>
  <c r="H36" i="9"/>
  <c r="H30" i="12" s="1"/>
  <c r="F50" i="2"/>
  <c r="F49" i="2" s="1"/>
  <c r="F48" i="2" s="1"/>
  <c r="I38" i="9"/>
  <c r="I36" i="12" s="1"/>
  <c r="G76" i="2"/>
  <c r="G75" i="2" s="1"/>
  <c r="G70" i="2" s="1"/>
  <c r="G38" i="9"/>
  <c r="G36" i="12" s="1"/>
  <c r="E76" i="2"/>
  <c r="E75" i="2" s="1"/>
  <c r="E70" i="2" s="1"/>
  <c r="I44" i="9"/>
  <c r="I32" i="12" s="1"/>
  <c r="G29" i="2"/>
  <c r="G6" i="6"/>
  <c r="E10" i="2"/>
  <c r="D6" i="1"/>
  <c r="D5" i="1" s="1"/>
  <c r="G92" i="2"/>
  <c r="D8" i="6"/>
  <c r="D7" i="6" s="1"/>
  <c r="E6" i="6"/>
  <c r="F6" i="6"/>
  <c r="D143" i="1" l="1"/>
  <c r="D125" i="1" s="1"/>
  <c r="E38" i="2"/>
  <c r="G35" i="9"/>
  <c r="G48" i="2"/>
  <c r="I41" i="9"/>
  <c r="E28" i="2"/>
  <c r="E9" i="2"/>
  <c r="E8" i="2" s="1"/>
  <c r="E7" i="2" s="1"/>
  <c r="E6" i="2" s="1"/>
  <c r="G46" i="9"/>
  <c r="D4" i="1"/>
  <c r="D3" i="1" s="1"/>
  <c r="J11" i="1"/>
  <c r="D141" i="5"/>
  <c r="D140" i="5" s="1"/>
  <c r="E141" i="5"/>
  <c r="E140" i="5" s="1"/>
  <c r="F141" i="5"/>
  <c r="F140" i="5" s="1"/>
  <c r="D131" i="5"/>
  <c r="D130" i="5" s="1"/>
  <c r="E131" i="5"/>
  <c r="E130" i="5" s="1"/>
  <c r="F131" i="5"/>
  <c r="F130" i="5" s="1"/>
  <c r="D124" i="5"/>
  <c r="D123" i="5" s="1"/>
  <c r="E124" i="5"/>
  <c r="E123" i="5" s="1"/>
  <c r="F124" i="5"/>
  <c r="F123" i="5" s="1"/>
  <c r="D117" i="5"/>
  <c r="D116" i="5" s="1"/>
  <c r="E117" i="5"/>
  <c r="E116" i="5" s="1"/>
  <c r="F117" i="5"/>
  <c r="F116" i="5" s="1"/>
  <c r="D112" i="5"/>
  <c r="D111" i="5" s="1"/>
  <c r="D100" i="5"/>
  <c r="D99" i="5" s="1"/>
  <c r="E100" i="5"/>
  <c r="E99" i="5" s="1"/>
  <c r="F100" i="5"/>
  <c r="F99" i="5" s="1"/>
  <c r="F94" i="5"/>
  <c r="F93" i="5" s="1"/>
  <c r="D88" i="5"/>
  <c r="D87" i="5" s="1"/>
  <c r="E88" i="5"/>
  <c r="E87" i="5" s="1"/>
  <c r="F88" i="5"/>
  <c r="F87" i="5" s="1"/>
  <c r="D83" i="5"/>
  <c r="D82" i="5" s="1"/>
  <c r="E83" i="5"/>
  <c r="E82" i="5" s="1"/>
  <c r="F83" i="5"/>
  <c r="F82" i="5" s="1"/>
  <c r="D77" i="5"/>
  <c r="D76" i="5" s="1"/>
  <c r="E77" i="5"/>
  <c r="E76" i="5" s="1"/>
  <c r="F77" i="5"/>
  <c r="F76" i="5" s="1"/>
  <c r="D60" i="5"/>
  <c r="E60" i="5"/>
  <c r="E59" i="5" s="1"/>
  <c r="F60" i="5"/>
  <c r="F59" i="5" s="1"/>
  <c r="D53" i="5"/>
  <c r="D52" i="5" s="1"/>
  <c r="E34" i="6" s="1"/>
  <c r="G17" i="9" s="1"/>
  <c r="E53" i="5"/>
  <c r="E52" i="5" s="1"/>
  <c r="F34" i="6" s="1"/>
  <c r="H17" i="9" s="1"/>
  <c r="F53" i="5"/>
  <c r="F52" i="5" s="1"/>
  <c r="G34" i="6" s="1"/>
  <c r="I17" i="9" s="1"/>
  <c r="D50" i="5"/>
  <c r="D49" i="5" s="1"/>
  <c r="E33" i="6" s="1"/>
  <c r="G15" i="9" s="1"/>
  <c r="G14" i="9" s="1"/>
  <c r="E50" i="5"/>
  <c r="E49" i="5" s="1"/>
  <c r="F33" i="6" s="1"/>
  <c r="H15" i="9" s="1"/>
  <c r="H14" i="9" s="1"/>
  <c r="F50" i="5"/>
  <c r="F49" i="5" s="1"/>
  <c r="G33" i="6" s="1"/>
  <c r="I15" i="9" s="1"/>
  <c r="I14" i="9" s="1"/>
  <c r="D47" i="5"/>
  <c r="E47" i="5"/>
  <c r="F47" i="5"/>
  <c r="D44" i="5"/>
  <c r="E44" i="5"/>
  <c r="F44" i="5"/>
  <c r="D42" i="5"/>
  <c r="E42" i="5"/>
  <c r="F42" i="5"/>
  <c r="D27" i="5"/>
  <c r="D26" i="5" s="1"/>
  <c r="D25" i="5" s="1"/>
  <c r="D24" i="5" s="1"/>
  <c r="E26" i="5"/>
  <c r="E25" i="5" s="1"/>
  <c r="E24" i="5" s="1"/>
  <c r="F27" i="5"/>
  <c r="F26" i="5" s="1"/>
  <c r="F25" i="5" s="1"/>
  <c r="F24" i="5" s="1"/>
  <c r="C141" i="5"/>
  <c r="C140" i="5" s="1"/>
  <c r="C60" i="5"/>
  <c r="C59" i="5" s="1"/>
  <c r="C53" i="5"/>
  <c r="C52" i="5" s="1"/>
  <c r="D34" i="6" s="1"/>
  <c r="F17" i="9" s="1"/>
  <c r="C50" i="5"/>
  <c r="C49" i="5" s="1"/>
  <c r="D33" i="6" s="1"/>
  <c r="F15" i="9" s="1"/>
  <c r="F14" i="9" s="1"/>
  <c r="C47" i="5"/>
  <c r="C44" i="5"/>
  <c r="C42" i="5"/>
  <c r="C37" i="5"/>
  <c r="C36" i="5" s="1"/>
  <c r="C32" i="5"/>
  <c r="C31" i="5" s="1"/>
  <c r="C27" i="5"/>
  <c r="C26" i="5" s="1"/>
  <c r="C25" i="5" s="1"/>
  <c r="C24" i="5" s="1"/>
  <c r="C20" i="5"/>
  <c r="C19" i="5" s="1"/>
  <c r="D18" i="6" s="1"/>
  <c r="C14" i="5"/>
  <c r="J10" i="1" l="1"/>
  <c r="J17" i="1" s="1"/>
  <c r="D100" i="1"/>
  <c r="D99" i="1" s="1"/>
  <c r="D2" i="1" s="1"/>
  <c r="G41" i="9"/>
  <c r="G34" i="9" s="1"/>
  <c r="H12" i="8" s="1"/>
  <c r="G34" i="12"/>
  <c r="G29" i="12" s="1"/>
  <c r="E37" i="2"/>
  <c r="E33" i="2" s="1"/>
  <c r="E23" i="2" s="1"/>
  <c r="E22" i="2" s="1"/>
  <c r="E5" i="2" s="1"/>
  <c r="G66" i="9"/>
  <c r="I16" i="9"/>
  <c r="H16" i="9"/>
  <c r="G16" i="9"/>
  <c r="F16" i="9"/>
  <c r="D17" i="6"/>
  <c r="D16" i="6" s="1"/>
  <c r="D15" i="6" s="1"/>
  <c r="D6" i="6" s="1"/>
  <c r="F12" i="9"/>
  <c r="F17" i="12" s="1"/>
  <c r="C35" i="5"/>
  <c r="C34" i="5" s="1"/>
  <c r="I4" i="5" s="1"/>
  <c r="D29" i="6"/>
  <c r="E75" i="5"/>
  <c r="E74" i="5" s="1"/>
  <c r="E73" i="5" s="1"/>
  <c r="E71" i="5" s="1"/>
  <c r="E70" i="5" s="1"/>
  <c r="F49" i="6"/>
  <c r="F48" i="6" s="1"/>
  <c r="F47" i="6" s="1"/>
  <c r="F46" i="6" s="1"/>
  <c r="D139" i="5"/>
  <c r="D138" i="5" s="1"/>
  <c r="D136" i="5" s="1"/>
  <c r="D135" i="5" s="1"/>
  <c r="E91" i="6"/>
  <c r="F122" i="5"/>
  <c r="F121" i="5" s="1"/>
  <c r="F120" i="5" s="1"/>
  <c r="F119" i="5" s="1"/>
  <c r="G80" i="6"/>
  <c r="F98" i="5"/>
  <c r="F97" i="5" s="1"/>
  <c r="F96" i="5" s="1"/>
  <c r="G64" i="6"/>
  <c r="G63" i="6" s="1"/>
  <c r="G62" i="6" s="1"/>
  <c r="G61" i="6" s="1"/>
  <c r="E98" i="5"/>
  <c r="E97" i="5" s="1"/>
  <c r="F64" i="6"/>
  <c r="F63" i="6" s="1"/>
  <c r="F62" i="6" s="1"/>
  <c r="F61" i="6" s="1"/>
  <c r="D122" i="5"/>
  <c r="D121" i="5" s="1"/>
  <c r="D120" i="5" s="1"/>
  <c r="D119" i="5" s="1"/>
  <c r="E80" i="6"/>
  <c r="E139" i="5"/>
  <c r="E138" i="5" s="1"/>
  <c r="E136" i="5" s="1"/>
  <c r="E135" i="5" s="1"/>
  <c r="F91" i="6"/>
  <c r="F81" i="5"/>
  <c r="F80" i="5" s="1"/>
  <c r="G53" i="6"/>
  <c r="G52" i="6" s="1"/>
  <c r="G51" i="6" s="1"/>
  <c r="F58" i="5"/>
  <c r="F57" i="5" s="1"/>
  <c r="F56" i="5" s="1"/>
  <c r="G38" i="6"/>
  <c r="E81" i="5"/>
  <c r="E80" i="5" s="1"/>
  <c r="F53" i="6"/>
  <c r="F52" i="6" s="1"/>
  <c r="F51" i="6" s="1"/>
  <c r="D98" i="5"/>
  <c r="D97" i="5" s="1"/>
  <c r="E64" i="6"/>
  <c r="E63" i="6" s="1"/>
  <c r="E62" i="6" s="1"/>
  <c r="E61" i="6" s="1"/>
  <c r="F129" i="5"/>
  <c r="F128" i="5" s="1"/>
  <c r="L3" i="5" s="1"/>
  <c r="G85" i="6"/>
  <c r="D115" i="5"/>
  <c r="D114" i="5" s="1"/>
  <c r="E75" i="6"/>
  <c r="E74" i="6" s="1"/>
  <c r="E73" i="6" s="1"/>
  <c r="D75" i="5"/>
  <c r="D74" i="5" s="1"/>
  <c r="D73" i="5" s="1"/>
  <c r="D71" i="5" s="1"/>
  <c r="D70" i="5" s="1"/>
  <c r="E49" i="6"/>
  <c r="E48" i="6" s="1"/>
  <c r="E47" i="6" s="1"/>
  <c r="E46" i="6" s="1"/>
  <c r="D81" i="5"/>
  <c r="D80" i="5" s="1"/>
  <c r="E53" i="6"/>
  <c r="E52" i="6" s="1"/>
  <c r="E51" i="6" s="1"/>
  <c r="D110" i="5"/>
  <c r="D109" i="5" s="1"/>
  <c r="J6" i="5" s="1"/>
  <c r="E72" i="6"/>
  <c r="E129" i="5"/>
  <c r="E128" i="5" s="1"/>
  <c r="K3" i="5" s="1"/>
  <c r="F85" i="6"/>
  <c r="D86" i="5"/>
  <c r="D85" i="5" s="1"/>
  <c r="E56" i="6"/>
  <c r="F92" i="5"/>
  <c r="F91" i="5" s="1"/>
  <c r="F90" i="5" s="1"/>
  <c r="G60" i="6"/>
  <c r="G59" i="6" s="1"/>
  <c r="G58" i="6" s="1"/>
  <c r="G57" i="6" s="1"/>
  <c r="E122" i="5"/>
  <c r="E121" i="5" s="1"/>
  <c r="K5" i="5" s="1"/>
  <c r="F80" i="6"/>
  <c r="E58" i="5"/>
  <c r="E57" i="5" s="1"/>
  <c r="E56" i="5" s="1"/>
  <c r="F38" i="6"/>
  <c r="C58" i="5"/>
  <c r="C57" i="5" s="1"/>
  <c r="C56" i="5" s="1"/>
  <c r="D38" i="6"/>
  <c r="F86" i="5"/>
  <c r="F85" i="5" s="1"/>
  <c r="G56" i="6"/>
  <c r="F115" i="5"/>
  <c r="F114" i="5" s="1"/>
  <c r="F112" i="5" s="1"/>
  <c r="F111" i="5" s="1"/>
  <c r="G75" i="6"/>
  <c r="G74" i="6" s="1"/>
  <c r="G73" i="6" s="1"/>
  <c r="D129" i="5"/>
  <c r="D128" i="5" s="1"/>
  <c r="J3" i="5" s="1"/>
  <c r="E85" i="6"/>
  <c r="C30" i="5"/>
  <c r="C29" i="5" s="1"/>
  <c r="D26" i="6"/>
  <c r="C139" i="5"/>
  <c r="C138" i="5" s="1"/>
  <c r="C136" i="5" s="1"/>
  <c r="C135" i="5" s="1"/>
  <c r="D91" i="6"/>
  <c r="F75" i="5"/>
  <c r="F74" i="5" s="1"/>
  <c r="F73" i="5" s="1"/>
  <c r="F71" i="5" s="1"/>
  <c r="F70" i="5" s="1"/>
  <c r="G49" i="6"/>
  <c r="G48" i="6" s="1"/>
  <c r="G47" i="6" s="1"/>
  <c r="G46" i="6" s="1"/>
  <c r="E86" i="5"/>
  <c r="E85" i="5" s="1"/>
  <c r="F56" i="6"/>
  <c r="E115" i="5"/>
  <c r="E114" i="5" s="1"/>
  <c r="E112" i="5" s="1"/>
  <c r="E111" i="5" s="1"/>
  <c r="F75" i="6"/>
  <c r="F74" i="6" s="1"/>
  <c r="F73" i="6" s="1"/>
  <c r="F139" i="5"/>
  <c r="F138" i="5" s="1"/>
  <c r="F136" i="5" s="1"/>
  <c r="F135" i="5" s="1"/>
  <c r="G91" i="6"/>
  <c r="D59" i="5"/>
  <c r="C41" i="5"/>
  <c r="F41" i="5"/>
  <c r="D41" i="5"/>
  <c r="E41" i="5"/>
  <c r="F3" i="5"/>
  <c r="D3" i="5"/>
  <c r="E3" i="5"/>
  <c r="C13" i="5"/>
  <c r="C12" i="5" s="1"/>
  <c r="C11" i="5" s="1"/>
  <c r="C10" i="5" s="1"/>
  <c r="C18" i="5"/>
  <c r="C17" i="5" s="1"/>
  <c r="C6" i="5"/>
  <c r="C5" i="5" s="1"/>
  <c r="G64" i="9" l="1"/>
  <c r="G63" i="9" s="1"/>
  <c r="H13" i="8" s="1"/>
  <c r="H11" i="8" s="1"/>
  <c r="G41" i="12"/>
  <c r="G39" i="12" s="1"/>
  <c r="D28" i="6"/>
  <c r="D27" i="6" s="1"/>
  <c r="F28" i="9"/>
  <c r="F27" i="9" s="1"/>
  <c r="F26" i="9" s="1"/>
  <c r="G26" i="8" s="1"/>
  <c r="G27" i="8" s="1"/>
  <c r="J5" i="5"/>
  <c r="E79" i="5"/>
  <c r="D96" i="5"/>
  <c r="D94" i="5" s="1"/>
  <c r="D93" i="5" s="1"/>
  <c r="D92" i="5" s="1"/>
  <c r="D91" i="5" s="1"/>
  <c r="D90" i="5" s="1"/>
  <c r="E96" i="5"/>
  <c r="E94" i="5" s="1"/>
  <c r="E93" i="5" s="1"/>
  <c r="E92" i="5" s="1"/>
  <c r="E91" i="5" s="1"/>
  <c r="E90" i="5" s="1"/>
  <c r="E120" i="5"/>
  <c r="E119" i="5" s="1"/>
  <c r="J7" i="5"/>
  <c r="D90" i="6"/>
  <c r="D89" i="6" s="1"/>
  <c r="L7" i="5"/>
  <c r="D108" i="5"/>
  <c r="D79" i="5"/>
  <c r="D37" i="6"/>
  <c r="D36" i="6" s="1"/>
  <c r="D35" i="6" s="1"/>
  <c r="D25" i="6"/>
  <c r="D24" i="6" s="1"/>
  <c r="G25" i="9"/>
  <c r="G16" i="12" s="1"/>
  <c r="E55" i="6"/>
  <c r="E54" i="6" s="1"/>
  <c r="E50" i="6" s="1"/>
  <c r="G23" i="9"/>
  <c r="G14" i="12" s="1"/>
  <c r="E79" i="6"/>
  <c r="E78" i="6" s="1"/>
  <c r="E77" i="6" s="1"/>
  <c r="E76" i="6" s="1"/>
  <c r="E90" i="6"/>
  <c r="E89" i="6" s="1"/>
  <c r="I23" i="9"/>
  <c r="I14" i="12" s="1"/>
  <c r="G79" i="6"/>
  <c r="G78" i="6" s="1"/>
  <c r="G77" i="6" s="1"/>
  <c r="G76" i="6" s="1"/>
  <c r="E134" i="5"/>
  <c r="E133" i="5" s="1"/>
  <c r="E127" i="5" s="1"/>
  <c r="E126" i="5" s="1"/>
  <c r="F88" i="6"/>
  <c r="F87" i="6" s="1"/>
  <c r="F86" i="6" s="1"/>
  <c r="F79" i="5"/>
  <c r="L5" i="5"/>
  <c r="D69" i="5"/>
  <c r="D68" i="5" s="1"/>
  <c r="D67" i="5" s="1"/>
  <c r="E45" i="6"/>
  <c r="E44" i="6" s="1"/>
  <c r="E43" i="6" s="1"/>
  <c r="E42" i="6" s="1"/>
  <c r="D134" i="5"/>
  <c r="D133" i="5" s="1"/>
  <c r="D127" i="5" s="1"/>
  <c r="D126" i="5" s="1"/>
  <c r="E88" i="6"/>
  <c r="E87" i="6" s="1"/>
  <c r="E86" i="6" s="1"/>
  <c r="C4" i="5"/>
  <c r="D40" i="5"/>
  <c r="D39" i="5" s="1"/>
  <c r="J9" i="5" s="1"/>
  <c r="E32" i="6"/>
  <c r="G19" i="9"/>
  <c r="G18" i="9" s="1"/>
  <c r="E84" i="6"/>
  <c r="E83" i="6" s="1"/>
  <c r="F37" i="6"/>
  <c r="F36" i="6" s="1"/>
  <c r="F35" i="6" s="1"/>
  <c r="H19" i="9"/>
  <c r="H18" i="9" s="1"/>
  <c r="F84" i="6"/>
  <c r="F83" i="6" s="1"/>
  <c r="G37" i="6"/>
  <c r="G36" i="6" s="1"/>
  <c r="G35" i="6" s="1"/>
  <c r="C40" i="5"/>
  <c r="C39" i="5" s="1"/>
  <c r="D32" i="6"/>
  <c r="D58" i="5"/>
  <c r="D57" i="5" s="1"/>
  <c r="E38" i="6"/>
  <c r="K7" i="5"/>
  <c r="E69" i="5"/>
  <c r="E68" i="5" s="1"/>
  <c r="E67" i="5" s="1"/>
  <c r="F45" i="6"/>
  <c r="F44" i="6" s="1"/>
  <c r="F43" i="6" s="1"/>
  <c r="F42" i="6" s="1"/>
  <c r="I25" i="9"/>
  <c r="I16" i="12" s="1"/>
  <c r="G55" i="6"/>
  <c r="G54" i="6" s="1"/>
  <c r="G50" i="6" s="1"/>
  <c r="F134" i="5"/>
  <c r="F133" i="5" s="1"/>
  <c r="F127" i="5" s="1"/>
  <c r="F126" i="5" s="1"/>
  <c r="G88" i="6"/>
  <c r="G87" i="6" s="1"/>
  <c r="G86" i="6" s="1"/>
  <c r="H25" i="9"/>
  <c r="H16" i="12" s="1"/>
  <c r="F55" i="6"/>
  <c r="F54" i="6" s="1"/>
  <c r="F50" i="6" s="1"/>
  <c r="H23" i="9"/>
  <c r="H14" i="12" s="1"/>
  <c r="F79" i="6"/>
  <c r="F78" i="6" s="1"/>
  <c r="F77" i="6" s="1"/>
  <c r="F76" i="6" s="1"/>
  <c r="G24" i="9"/>
  <c r="G15" i="12" s="1"/>
  <c r="E71" i="6"/>
  <c r="E70" i="6" s="1"/>
  <c r="E69" i="6" s="1"/>
  <c r="I19" i="9"/>
  <c r="I18" i="9" s="1"/>
  <c r="G84" i="6"/>
  <c r="G83" i="6" s="1"/>
  <c r="G90" i="6"/>
  <c r="G89" i="6" s="1"/>
  <c r="F90" i="6"/>
  <c r="F89" i="6" s="1"/>
  <c r="C134" i="5"/>
  <c r="C133" i="5" s="1"/>
  <c r="C131" i="5" s="1"/>
  <c r="C130" i="5" s="1"/>
  <c r="D88" i="6"/>
  <c r="D87" i="6" s="1"/>
  <c r="D86" i="6" s="1"/>
  <c r="F40" i="5"/>
  <c r="F39" i="5" s="1"/>
  <c r="L9" i="5" s="1"/>
  <c r="G32" i="6"/>
  <c r="E110" i="5"/>
  <c r="E109" i="5" s="1"/>
  <c r="F72" i="6"/>
  <c r="E40" i="5"/>
  <c r="E39" i="5" s="1"/>
  <c r="K9" i="5" s="1"/>
  <c r="F32" i="6"/>
  <c r="F69" i="5"/>
  <c r="F68" i="5" s="1"/>
  <c r="F67" i="5" s="1"/>
  <c r="G45" i="6"/>
  <c r="G44" i="6" s="1"/>
  <c r="G43" i="6" s="1"/>
  <c r="G42" i="6" s="1"/>
  <c r="F110" i="5"/>
  <c r="F109" i="5" s="1"/>
  <c r="G72" i="6"/>
  <c r="C16" i="5"/>
  <c r="I8" i="5"/>
  <c r="G12" i="12" l="1"/>
  <c r="I12" i="12"/>
  <c r="H12" i="12"/>
  <c r="E60" i="6"/>
  <c r="E59" i="6" s="1"/>
  <c r="E58" i="6" s="1"/>
  <c r="E57" i="6" s="1"/>
  <c r="F60" i="6"/>
  <c r="F59" i="6" s="1"/>
  <c r="F58" i="6" s="1"/>
  <c r="F57" i="6" s="1"/>
  <c r="L2" i="5"/>
  <c r="K2" i="5"/>
  <c r="D56" i="5"/>
  <c r="J2" i="5"/>
  <c r="F23" i="5"/>
  <c r="D23" i="5"/>
  <c r="C23" i="5"/>
  <c r="G82" i="6"/>
  <c r="G81" i="6" s="1"/>
  <c r="E23" i="5"/>
  <c r="D31" i="6"/>
  <c r="D30" i="6" s="1"/>
  <c r="D20" i="6" s="1"/>
  <c r="C3" i="5"/>
  <c r="L6" i="5"/>
  <c r="F108" i="5"/>
  <c r="E37" i="6"/>
  <c r="E36" i="6" s="1"/>
  <c r="E35" i="6" s="1"/>
  <c r="F82" i="6"/>
  <c r="F81" i="6" s="1"/>
  <c r="I13" i="9"/>
  <c r="G31" i="6"/>
  <c r="G30" i="6" s="1"/>
  <c r="G20" i="6" s="1"/>
  <c r="G13" i="9"/>
  <c r="E31" i="6"/>
  <c r="E30" i="6" s="1"/>
  <c r="E20" i="6" s="1"/>
  <c r="I22" i="9"/>
  <c r="I11" i="12" s="1"/>
  <c r="H13" i="9"/>
  <c r="F31" i="6"/>
  <c r="F30" i="6" s="1"/>
  <c r="F20" i="6" s="1"/>
  <c r="H22" i="9"/>
  <c r="H11" i="12" s="1"/>
  <c r="K6" i="5"/>
  <c r="E108" i="5"/>
  <c r="C129" i="5"/>
  <c r="C128" i="5" s="1"/>
  <c r="D85" i="6"/>
  <c r="I24" i="9"/>
  <c r="I15" i="12" s="1"/>
  <c r="G71" i="6"/>
  <c r="G70" i="6" s="1"/>
  <c r="G69" i="6" s="1"/>
  <c r="H24" i="9"/>
  <c r="H15" i="12" s="1"/>
  <c r="F71" i="6"/>
  <c r="F70" i="6" s="1"/>
  <c r="F69" i="6" s="1"/>
  <c r="E82" i="6"/>
  <c r="E81" i="6" s="1"/>
  <c r="F22" i="5" l="1"/>
  <c r="F2" i="5" s="1"/>
  <c r="I11" i="9"/>
  <c r="I18" i="12"/>
  <c r="H11" i="9"/>
  <c r="H18" i="12"/>
  <c r="H10" i="12" s="1"/>
  <c r="G11" i="9"/>
  <c r="G18" i="12"/>
  <c r="I10" i="12"/>
  <c r="G22" i="9"/>
  <c r="E19" i="6"/>
  <c r="E5" i="6" s="1"/>
  <c r="E22" i="5"/>
  <c r="E2" i="5" s="1"/>
  <c r="G19" i="6"/>
  <c r="G5" i="6" s="1"/>
  <c r="F19" i="6"/>
  <c r="F5" i="6" s="1"/>
  <c r="D22" i="5"/>
  <c r="D2" i="5" s="1"/>
  <c r="K10" i="5"/>
  <c r="J10" i="5"/>
  <c r="D84" i="6"/>
  <c r="D83" i="6" s="1"/>
  <c r="D82" i="6" s="1"/>
  <c r="D81" i="6" s="1"/>
  <c r="F19" i="9"/>
  <c r="F18" i="9" s="1"/>
  <c r="I21" i="9"/>
  <c r="H21" i="9"/>
  <c r="H10" i="9" s="1"/>
  <c r="I9" i="8" s="1"/>
  <c r="I8" i="8" s="1"/>
  <c r="I3" i="5"/>
  <c r="C127" i="5"/>
  <c r="C126" i="5" s="1"/>
  <c r="C124" i="5" s="1"/>
  <c r="C123" i="5" s="1"/>
  <c r="L10" i="5"/>
  <c r="C354" i="1"/>
  <c r="C353" i="1" s="1"/>
  <c r="D112" i="2" s="1"/>
  <c r="D111" i="2" s="1"/>
  <c r="D110" i="2" s="1"/>
  <c r="C348" i="1"/>
  <c r="C347" i="1" s="1"/>
  <c r="D109" i="2" s="1"/>
  <c r="D108" i="2" s="1"/>
  <c r="D107" i="2" s="1"/>
  <c r="C341" i="1"/>
  <c r="C329" i="1"/>
  <c r="C326" i="1" s="1"/>
  <c r="C324" i="1"/>
  <c r="C323" i="1" s="1"/>
  <c r="D95" i="2" s="1"/>
  <c r="D94" i="2" s="1"/>
  <c r="C309" i="1"/>
  <c r="C303" i="1"/>
  <c r="C302" i="1" s="1"/>
  <c r="D82" i="2" s="1"/>
  <c r="D81" i="2" s="1"/>
  <c r="D80" i="2" s="1"/>
  <c r="D79" i="2" s="1"/>
  <c r="C297" i="1"/>
  <c r="C296" i="1" s="1"/>
  <c r="D78" i="2" s="1"/>
  <c r="F48" i="9" s="1"/>
  <c r="C294" i="1"/>
  <c r="C289" i="1"/>
  <c r="C287" i="1"/>
  <c r="C282" i="1"/>
  <c r="C281" i="1" s="1"/>
  <c r="D74" i="2" s="1"/>
  <c r="C279" i="1"/>
  <c r="C274" i="1"/>
  <c r="C272" i="1"/>
  <c r="C263" i="1"/>
  <c r="C260" i="1"/>
  <c r="C258" i="1"/>
  <c r="C247" i="1"/>
  <c r="C246" i="1" s="1"/>
  <c r="D61" i="2" s="1"/>
  <c r="D60" i="2" s="1"/>
  <c r="D59" i="2" s="1"/>
  <c r="D58" i="2" s="1"/>
  <c r="C240" i="1"/>
  <c r="C232" i="1"/>
  <c r="C225" i="1"/>
  <c r="C224" i="1" s="1"/>
  <c r="C196" i="1"/>
  <c r="C187" i="1"/>
  <c r="C186" i="1" s="1"/>
  <c r="D44" i="2" s="1"/>
  <c r="F60" i="9" s="1"/>
  <c r="C182" i="1"/>
  <c r="C181" i="1" s="1"/>
  <c r="D43" i="2" s="1"/>
  <c r="F55" i="9" s="1"/>
  <c r="C171" i="1"/>
  <c r="C160" i="1"/>
  <c r="C155" i="1"/>
  <c r="C152" i="1"/>
  <c r="C150" i="1"/>
  <c r="C140" i="1"/>
  <c r="C135" i="1"/>
  <c r="C131" i="1"/>
  <c r="C128" i="1"/>
  <c r="C127" i="1" s="1"/>
  <c r="D35" i="2" s="1"/>
  <c r="F37" i="9" s="1"/>
  <c r="C122" i="1"/>
  <c r="C121" i="1" s="1"/>
  <c r="D32" i="2" s="1"/>
  <c r="F65" i="9" s="1"/>
  <c r="F40" i="12" s="1"/>
  <c r="C116" i="1"/>
  <c r="C110" i="1"/>
  <c r="C103" i="1" s="1"/>
  <c r="C95" i="1"/>
  <c r="C94" i="1" s="1"/>
  <c r="D21" i="2" s="1"/>
  <c r="F54" i="9" s="1"/>
  <c r="C91" i="1"/>
  <c r="C88" i="1"/>
  <c r="C86" i="1"/>
  <c r="C81" i="1"/>
  <c r="C75" i="1"/>
  <c r="C72" i="1"/>
  <c r="C66" i="1"/>
  <c r="C65" i="1" s="1"/>
  <c r="D15" i="2" s="1"/>
  <c r="D14" i="2" s="1"/>
  <c r="D13" i="2" s="1"/>
  <c r="D12" i="2" s="1"/>
  <c r="C58" i="1"/>
  <c r="D11" i="2" s="1"/>
  <c r="F53" i="9" s="1"/>
  <c r="C27" i="1"/>
  <c r="C14" i="1"/>
  <c r="C8" i="1"/>
  <c r="C195" i="1" l="1"/>
  <c r="D47" i="2" s="1"/>
  <c r="I10" i="9"/>
  <c r="J9" i="8" s="1"/>
  <c r="J8" i="8" s="1"/>
  <c r="F12" i="12"/>
  <c r="G21" i="9"/>
  <c r="G10" i="9" s="1"/>
  <c r="G11" i="12"/>
  <c r="G10" i="12" s="1"/>
  <c r="D53" i="2"/>
  <c r="F52" i="9" s="1"/>
  <c r="F51" i="9" s="1"/>
  <c r="C204" i="1"/>
  <c r="C203" i="1" s="1"/>
  <c r="H9" i="8"/>
  <c r="H8" i="8" s="1"/>
  <c r="H14" i="8" s="1"/>
  <c r="H30" i="8" s="1"/>
  <c r="D106" i="2"/>
  <c r="D105" i="2" s="1"/>
  <c r="C328" i="1"/>
  <c r="D99" i="2" s="1"/>
  <c r="D98" i="2" s="1"/>
  <c r="D97" i="2" s="1"/>
  <c r="D31" i="2"/>
  <c r="D93" i="2"/>
  <c r="F47" i="9"/>
  <c r="F35" i="12" s="1"/>
  <c r="C122" i="5"/>
  <c r="C121" i="5" s="1"/>
  <c r="D80" i="6"/>
  <c r="C149" i="1"/>
  <c r="D26" i="2"/>
  <c r="C7" i="1"/>
  <c r="D10" i="2" s="1"/>
  <c r="C231" i="1"/>
  <c r="C322" i="1"/>
  <c r="C321" i="1" s="1"/>
  <c r="I12" i="1" s="1"/>
  <c r="C115" i="1"/>
  <c r="D30" i="2" s="1"/>
  <c r="C194" i="1"/>
  <c r="C346" i="1"/>
  <c r="C345" i="1" s="1"/>
  <c r="C64" i="1"/>
  <c r="C63" i="1" s="1"/>
  <c r="C62" i="1" s="1"/>
  <c r="C245" i="1"/>
  <c r="C244" i="1" s="1"/>
  <c r="C243" i="1" s="1"/>
  <c r="C301" i="1"/>
  <c r="C300" i="1" s="1"/>
  <c r="C299" i="1" s="1"/>
  <c r="C352" i="1"/>
  <c r="C120" i="1"/>
  <c r="C257" i="1"/>
  <c r="C335" i="1"/>
  <c r="D104" i="2" s="1"/>
  <c r="C130" i="1"/>
  <c r="D36" i="2" s="1"/>
  <c r="C85" i="1"/>
  <c r="D20" i="2" s="1"/>
  <c r="F49" i="9" s="1"/>
  <c r="C71" i="1"/>
  <c r="D19" i="2" s="1"/>
  <c r="F39" i="9" s="1"/>
  <c r="C286" i="1"/>
  <c r="D77" i="2" s="1"/>
  <c r="F38" i="9" s="1"/>
  <c r="D51" i="2"/>
  <c r="D52" i="2"/>
  <c r="C284" i="1"/>
  <c r="I13" i="1" s="1"/>
  <c r="C308" i="1"/>
  <c r="D86" i="2" s="1"/>
  <c r="D85" i="2" s="1"/>
  <c r="D84" i="2" s="1"/>
  <c r="D83" i="2" s="1"/>
  <c r="C351" i="1"/>
  <c r="C69" i="1"/>
  <c r="C271" i="1"/>
  <c r="D73" i="2" s="1"/>
  <c r="D72" i="2" s="1"/>
  <c r="D71" i="2" s="1"/>
  <c r="C154" i="1"/>
  <c r="D42" i="2" s="1"/>
  <c r="F68" i="9" l="1"/>
  <c r="D46" i="2"/>
  <c r="F42" i="9"/>
  <c r="D25" i="2"/>
  <c r="D24" i="2" s="1"/>
  <c r="F37" i="12"/>
  <c r="D68" i="2"/>
  <c r="F36" i="9" s="1"/>
  <c r="F30" i="12" s="1"/>
  <c r="C256" i="1"/>
  <c r="C255" i="1" s="1"/>
  <c r="C254" i="1" s="1"/>
  <c r="D79" i="6"/>
  <c r="D78" i="6" s="1"/>
  <c r="D77" i="6" s="1"/>
  <c r="D76" i="6" s="1"/>
  <c r="F23" i="9"/>
  <c r="F14" i="12" s="1"/>
  <c r="F43" i="12"/>
  <c r="C327" i="1"/>
  <c r="D41" i="2"/>
  <c r="C148" i="1"/>
  <c r="C147" i="1" s="1"/>
  <c r="C144" i="1" s="1"/>
  <c r="F59" i="9"/>
  <c r="F56" i="9" s="1"/>
  <c r="D92" i="2"/>
  <c r="D76" i="2"/>
  <c r="D75" i="2" s="1"/>
  <c r="D70" i="2" s="1"/>
  <c r="D103" i="2"/>
  <c r="D102" i="2" s="1"/>
  <c r="D101" i="2" s="1"/>
  <c r="D100" i="2" s="1"/>
  <c r="F67" i="9"/>
  <c r="F42" i="12" s="1"/>
  <c r="D34" i="2"/>
  <c r="F45" i="9"/>
  <c r="F33" i="12" s="1"/>
  <c r="D29" i="2"/>
  <c r="D28" i="2" s="1"/>
  <c r="F44" i="9"/>
  <c r="F32" i="12" s="1"/>
  <c r="D9" i="2"/>
  <c r="D8" i="2" s="1"/>
  <c r="D7" i="2" s="1"/>
  <c r="F46" i="9"/>
  <c r="F34" i="12" s="1"/>
  <c r="D50" i="2"/>
  <c r="D49" i="2" s="1"/>
  <c r="D18" i="2"/>
  <c r="D17" i="2" s="1"/>
  <c r="D16" i="2" s="1"/>
  <c r="C320" i="1"/>
  <c r="C68" i="1"/>
  <c r="I14" i="1"/>
  <c r="C120" i="5"/>
  <c r="C119" i="5" s="1"/>
  <c r="C117" i="5" s="1"/>
  <c r="C116" i="5" s="1"/>
  <c r="I5" i="5"/>
  <c r="C230" i="1"/>
  <c r="C229" i="1" s="1"/>
  <c r="C202" i="1" s="1"/>
  <c r="D56" i="2"/>
  <c r="C114" i="1"/>
  <c r="C113" i="1" s="1"/>
  <c r="I9" i="1" s="1"/>
  <c r="C344" i="1"/>
  <c r="C343" i="1" s="1"/>
  <c r="C285" i="1"/>
  <c r="C270" i="1"/>
  <c r="C269" i="1" s="1"/>
  <c r="C268" i="1" s="1"/>
  <c r="C307" i="1"/>
  <c r="C306" i="1" s="1"/>
  <c r="C305" i="1" s="1"/>
  <c r="C102" i="1"/>
  <c r="C101" i="1" s="1"/>
  <c r="C6" i="1"/>
  <c r="C5" i="1" s="1"/>
  <c r="C126" i="1"/>
  <c r="C334" i="1"/>
  <c r="C333" i="1" s="1"/>
  <c r="C332" i="1" s="1"/>
  <c r="C331" i="1" s="1"/>
  <c r="C70" i="1"/>
  <c r="D55" i="2" l="1"/>
  <c r="D54" i="2" s="1"/>
  <c r="D48" i="2" s="1"/>
  <c r="F36" i="12"/>
  <c r="C143" i="1"/>
  <c r="C125" i="1" s="1"/>
  <c r="I10" i="1" s="1"/>
  <c r="D38" i="2"/>
  <c r="D67" i="2"/>
  <c r="D66" i="2" s="1"/>
  <c r="D65" i="2" s="1"/>
  <c r="I15" i="1"/>
  <c r="F40" i="9"/>
  <c r="D40" i="2"/>
  <c r="D39" i="2" s="1"/>
  <c r="F50" i="9"/>
  <c r="F41" i="9" s="1"/>
  <c r="D6" i="2"/>
  <c r="I8" i="1"/>
  <c r="C115" i="5"/>
  <c r="C114" i="5" s="1"/>
  <c r="C112" i="5" s="1"/>
  <c r="C111" i="5" s="1"/>
  <c r="D75" i="6"/>
  <c r="D74" i="6" s="1"/>
  <c r="D73" i="6" s="1"/>
  <c r="C4" i="1"/>
  <c r="C3" i="1" s="1"/>
  <c r="I11" i="1"/>
  <c r="F35" i="9" l="1"/>
  <c r="F34" i="9" s="1"/>
  <c r="G12" i="8" s="1"/>
  <c r="F38" i="12"/>
  <c r="F29" i="12" s="1"/>
  <c r="C100" i="1"/>
  <c r="C99" i="1" s="1"/>
  <c r="C2" i="1" s="1"/>
  <c r="D37" i="2"/>
  <c r="D33" i="2" s="1"/>
  <c r="D23" i="2" s="1"/>
  <c r="D22" i="2" s="1"/>
  <c r="D5" i="2" s="1"/>
  <c r="F66" i="9"/>
  <c r="I17" i="1"/>
  <c r="C110" i="5"/>
  <c r="C109" i="5" s="1"/>
  <c r="D72" i="6"/>
  <c r="F102" i="1"/>
  <c r="F101" i="1" s="1"/>
  <c r="L8" i="1" s="1"/>
  <c r="E102" i="1"/>
  <c r="E101" i="1" s="1"/>
  <c r="K8" i="1" s="1"/>
  <c r="F64" i="9" l="1"/>
  <c r="F63" i="9" s="1"/>
  <c r="G13" i="8" s="1"/>
  <c r="G11" i="8" s="1"/>
  <c r="F41" i="12"/>
  <c r="F39" i="12" s="1"/>
  <c r="D71" i="6"/>
  <c r="D70" i="6" s="1"/>
  <c r="D69" i="6" s="1"/>
  <c r="F24" i="9"/>
  <c r="F15" i="12" s="1"/>
  <c r="C108" i="5"/>
  <c r="C100" i="5" s="1"/>
  <c r="C99" i="5" s="1"/>
  <c r="D64" i="6" s="1"/>
  <c r="F13" i="9" s="1"/>
  <c r="I6" i="5"/>
  <c r="C98" i="5" l="1"/>
  <c r="C97" i="5" s="1"/>
  <c r="I9" i="5" s="1"/>
  <c r="E122" i="1"/>
  <c r="D63" i="6" l="1"/>
  <c r="D62" i="6" s="1"/>
  <c r="D61" i="6" s="1"/>
  <c r="F11" i="9"/>
  <c r="C96" i="5"/>
  <c r="C94" i="5" s="1"/>
  <c r="C93" i="5" s="1"/>
  <c r="E121" i="1"/>
  <c r="F32" i="2" s="1"/>
  <c r="F122" i="1"/>
  <c r="C92" i="5" l="1"/>
  <c r="C91" i="5" s="1"/>
  <c r="C90" i="5" s="1"/>
  <c r="C88" i="5" s="1"/>
  <c r="C87" i="5" s="1"/>
  <c r="D60" i="6"/>
  <c r="D59" i="6" s="1"/>
  <c r="D58" i="6" s="1"/>
  <c r="D57" i="6" s="1"/>
  <c r="F31" i="2"/>
  <c r="F28" i="2" s="1"/>
  <c r="H65" i="9"/>
  <c r="H40" i="12" s="1"/>
  <c r="E120" i="1"/>
  <c r="F121" i="1"/>
  <c r="G32" i="2" s="1"/>
  <c r="I65" i="9" l="1"/>
  <c r="I40" i="12" s="1"/>
  <c r="G31" i="2"/>
  <c r="G28" i="2" s="1"/>
  <c r="C86" i="5"/>
  <c r="C85" i="5" s="1"/>
  <c r="D56" i="6"/>
  <c r="F120" i="1"/>
  <c r="F113" i="1" s="1"/>
  <c r="L9" i="1" s="1"/>
  <c r="E113" i="1"/>
  <c r="K9" i="1" s="1"/>
  <c r="D55" i="6" l="1"/>
  <c r="D54" i="6" s="1"/>
  <c r="F25" i="9"/>
  <c r="F16" i="12" s="1"/>
  <c r="C83" i="5"/>
  <c r="C82" i="5" s="1"/>
  <c r="I7" i="5"/>
  <c r="E147" i="1" l="1"/>
  <c r="F41" i="2"/>
  <c r="F40" i="2" s="1"/>
  <c r="C81" i="5"/>
  <c r="C80" i="5" s="1"/>
  <c r="C79" i="5" s="1"/>
  <c r="C77" i="5" s="1"/>
  <c r="C76" i="5" s="1"/>
  <c r="D53" i="6"/>
  <c r="D52" i="6" s="1"/>
  <c r="D51" i="6" s="1"/>
  <c r="D50" i="6" s="1"/>
  <c r="E320" i="1"/>
  <c r="K15" i="1" l="1"/>
  <c r="F147" i="1"/>
  <c r="G41" i="2"/>
  <c r="G40" i="2" s="1"/>
  <c r="H40" i="9"/>
  <c r="F39" i="2"/>
  <c r="C75" i="5"/>
  <c r="C74" i="5" s="1"/>
  <c r="C73" i="5" s="1"/>
  <c r="D49" i="6"/>
  <c r="D48" i="6" s="1"/>
  <c r="D47" i="6" s="1"/>
  <c r="D46" i="6" s="1"/>
  <c r="F268" i="1"/>
  <c r="E268" i="1"/>
  <c r="F320" i="1"/>
  <c r="H35" i="9" l="1"/>
  <c r="H38" i="12"/>
  <c r="E144" i="1"/>
  <c r="L15" i="1"/>
  <c r="L17" i="1" s="1"/>
  <c r="C71" i="5"/>
  <c r="C70" i="5" s="1"/>
  <c r="I40" i="9"/>
  <c r="G39" i="2"/>
  <c r="I35" i="9" l="1"/>
  <c r="I34" i="9" s="1"/>
  <c r="J12" i="8" s="1"/>
  <c r="I38" i="12"/>
  <c r="I29" i="12" s="1"/>
  <c r="F38" i="2"/>
  <c r="E143" i="1"/>
  <c r="E125" i="1" s="1"/>
  <c r="G38" i="2"/>
  <c r="C69" i="5"/>
  <c r="C68" i="5" s="1"/>
  <c r="D45" i="6"/>
  <c r="F22" i="9" s="1"/>
  <c r="F11" i="12" s="1"/>
  <c r="F10" i="12" s="1"/>
  <c r="F100" i="1"/>
  <c r="K10" i="1" l="1"/>
  <c r="E100" i="1"/>
  <c r="E99" i="1" s="1"/>
  <c r="G37" i="2"/>
  <c r="G33" i="2" s="1"/>
  <c r="G23" i="2" s="1"/>
  <c r="G22" i="2" s="1"/>
  <c r="G5" i="2" s="1"/>
  <c r="I66" i="9"/>
  <c r="F37" i="2"/>
  <c r="F33" i="2" s="1"/>
  <c r="F23" i="2" s="1"/>
  <c r="F22" i="2" s="1"/>
  <c r="H66" i="9"/>
  <c r="D44" i="6"/>
  <c r="D43" i="6" s="1"/>
  <c r="D42" i="6" s="1"/>
  <c r="F21" i="9"/>
  <c r="F10" i="9" s="1"/>
  <c r="G9" i="8" s="1"/>
  <c r="G8" i="8" s="1"/>
  <c r="G14" i="8" s="1"/>
  <c r="G30" i="8" s="1"/>
  <c r="F99" i="1"/>
  <c r="F2" i="1" s="1"/>
  <c r="C67" i="5"/>
  <c r="I2" i="5"/>
  <c r="I10" i="5" s="1"/>
  <c r="E8" i="1"/>
  <c r="E7" i="1" s="1"/>
  <c r="H64" i="9" l="1"/>
  <c r="H63" i="9" s="1"/>
  <c r="I13" i="8" s="1"/>
  <c r="H41" i="12"/>
  <c r="H39" i="12" s="1"/>
  <c r="I64" i="9"/>
  <c r="I63" i="9" s="1"/>
  <c r="J13" i="8" s="1"/>
  <c r="J11" i="8" s="1"/>
  <c r="J14" i="8" s="1"/>
  <c r="J30" i="8" s="1"/>
  <c r="I41" i="12"/>
  <c r="I39" i="12" s="1"/>
  <c r="C22" i="5"/>
  <c r="C2" i="5" s="1"/>
  <c r="D19" i="6"/>
  <c r="D5" i="6" s="1"/>
  <c r="F10" i="2"/>
  <c r="E6" i="1"/>
  <c r="E5" i="1" s="1"/>
  <c r="E4" i="1" l="1"/>
  <c r="E3" i="1" s="1"/>
  <c r="E2" i="1" s="1"/>
  <c r="K11" i="1"/>
  <c r="K17" i="1" s="1"/>
  <c r="F9" i="2"/>
  <c r="F8" i="2" s="1"/>
  <c r="F7" i="2" s="1"/>
  <c r="F6" i="2" s="1"/>
  <c r="F5" i="2" s="1"/>
  <c r="H46" i="9"/>
  <c r="H41" i="9" l="1"/>
  <c r="H34" i="9" s="1"/>
  <c r="I12" i="8" s="1"/>
  <c r="I11" i="8" s="1"/>
  <c r="I14" i="8" s="1"/>
  <c r="I30" i="8" s="1"/>
  <c r="H34" i="12"/>
  <c r="H29" i="12" s="1"/>
</calcChain>
</file>

<file path=xl/sharedStrings.xml><?xml version="1.0" encoding="utf-8"?>
<sst xmlns="http://schemas.openxmlformats.org/spreadsheetml/2006/main" count="1106" uniqueCount="292">
  <si>
    <t>31321 Doprinosi za obvezno zdravstveno osiguranje</t>
  </si>
  <si>
    <t>RASHODI UKUPNO</t>
  </si>
  <si>
    <t>322 Rashodi za materijal i energiju</t>
  </si>
  <si>
    <t>Izvor 11: Opći prihodi i primici</t>
  </si>
  <si>
    <t>313 Doprinosi za plaće</t>
  </si>
  <si>
    <t>dr.sc.Petra Đapić Caput</t>
  </si>
  <si>
    <t>Doris Saltarić</t>
  </si>
  <si>
    <t>Ravnateljica:</t>
  </si>
  <si>
    <t>Predsjednica školskog odbora:</t>
  </si>
  <si>
    <t>Izvor financiranja 31</t>
  </si>
  <si>
    <t>Rashodi poslovanja</t>
  </si>
  <si>
    <t>Materijalni rashodi</t>
  </si>
  <si>
    <t>Potpore za decentralizirane izdatke</t>
  </si>
  <si>
    <t>MATERIJALNI I FINANCIJSKI RASHODI</t>
  </si>
  <si>
    <t>DECENTRALIZIRANE FUKCIJE- MINIMALNI FIN. STANDARD</t>
  </si>
  <si>
    <t>PROGRAM 8054</t>
  </si>
  <si>
    <t>Naknade troškova zaposlenima</t>
  </si>
  <si>
    <t>Rashodi za materijal i energiju</t>
  </si>
  <si>
    <t>Rashodi za usluge</t>
  </si>
  <si>
    <t>Ostali nespomenuti rashodi poslovanja</t>
  </si>
  <si>
    <t>Ostali financijski rashodi</t>
  </si>
  <si>
    <t>Financijski rashodi</t>
  </si>
  <si>
    <t>Šifra</t>
  </si>
  <si>
    <t>Naziv</t>
  </si>
  <si>
    <t>AKTIVNOST T805403</t>
  </si>
  <si>
    <t>TEKUĆE I INVESTICIJSKO ODRŽAVANJE- MINIMALNI FINANCIJSKI STANDARD</t>
  </si>
  <si>
    <t>Izvor financiranja 49</t>
  </si>
  <si>
    <t>Dnevnice za službeni put u zemlji</t>
  </si>
  <si>
    <t>Naknade za smještaj na službenom putu u zemlji</t>
  </si>
  <si>
    <t>Naknade za prijevoz na službenom putu u zemlji</t>
  </si>
  <si>
    <t>Seminari, savjetovanja i simpoziji</t>
  </si>
  <si>
    <t>Tečajevi i stručni ispiti</t>
  </si>
  <si>
    <t>Uredski materijal</t>
  </si>
  <si>
    <t>Literatura (publikacije, časopisi, glasila, knjige i ostalo)</t>
  </si>
  <si>
    <t>Materijal i sredstva za čišćenje i održavanje</t>
  </si>
  <si>
    <t>Materijal za higijenske potrebe i njegu</t>
  </si>
  <si>
    <t>Ostali materijal za potrebe redovnog poslovanja</t>
  </si>
  <si>
    <t>Električna energija</t>
  </si>
  <si>
    <t>Plin</t>
  </si>
  <si>
    <t>Motorni benzin i dizel gorivo</t>
  </si>
  <si>
    <t>Ostali materijali za proizvodnju energije (ugljen,drva,teško ulje)</t>
  </si>
  <si>
    <t>Materijal i dijelovi za tek. i inv. održavanje građevinskih objekata</t>
  </si>
  <si>
    <t>Sitan inventar</t>
  </si>
  <si>
    <t>Službena, radna i zaštitna odjeća i obuća</t>
  </si>
  <si>
    <t>Usluge telefona, telefaksa</t>
  </si>
  <si>
    <t>Poštarina (pisma, tiskanice)</t>
  </si>
  <si>
    <t>Ostale usluge za komunikaciju i prijevoz</t>
  </si>
  <si>
    <t>Usluge tek. i inv. održavanja građevinskih objekata</t>
  </si>
  <si>
    <t>Usluge tek. i inv. održavanja postrojenja i opreme</t>
  </si>
  <si>
    <t>Elektronski mediji</t>
  </si>
  <si>
    <t>Opskrba vodom</t>
  </si>
  <si>
    <t>Iznošenje i odvoz smeća</t>
  </si>
  <si>
    <t>Deratizacija i dezinfekcija</t>
  </si>
  <si>
    <t>Dimnjačarske i ekološke usluge</t>
  </si>
  <si>
    <t>Ostale komunalne usluge</t>
  </si>
  <si>
    <t>Licence</t>
  </si>
  <si>
    <t>Obvezni i preventivni zdravstveni pregledi zaposlenika</t>
  </si>
  <si>
    <t>Usluge odvjetnika i pravnog savjetovanja</t>
  </si>
  <si>
    <t>Ostale intelektualne usluge</t>
  </si>
  <si>
    <t>Usluge ažuriranja računalnih baza</t>
  </si>
  <si>
    <t>Ostale računalne usluge</t>
  </si>
  <si>
    <t>Grafičke i tiskarske usluge, usluge kopiranja, uvezivanja i slično</t>
  </si>
  <si>
    <t>Usluge čuvanja imovine i obveza</t>
  </si>
  <si>
    <t>Ostale nespomenute usluge</t>
  </si>
  <si>
    <t>Reprezentacija</t>
  </si>
  <si>
    <t>Tuzemne članarine</t>
  </si>
  <si>
    <t>Sudske pristojbe</t>
  </si>
  <si>
    <t>Javnobilježničke pristojbe</t>
  </si>
  <si>
    <t>Usluge banaka</t>
  </si>
  <si>
    <t>Aktivnost A805401</t>
  </si>
  <si>
    <t>AKTIVNOST T805404</t>
  </si>
  <si>
    <t>REDOVNA DJELATNOST OSNOVNOG OBRAZOVANJA</t>
  </si>
  <si>
    <t xml:space="preserve"> Pomoći državnog proračuna za plaće te ostale rashode za zaposlene</t>
  </si>
  <si>
    <t>Rashodi za zaposlene</t>
  </si>
  <si>
    <t>Plaće</t>
  </si>
  <si>
    <t>Plaće za zaposlene</t>
  </si>
  <si>
    <t>Plaće po sudskim presudama</t>
  </si>
  <si>
    <t>Ostali rashodi za zaposlene</t>
  </si>
  <si>
    <t>Nagrade</t>
  </si>
  <si>
    <t>Darovi</t>
  </si>
  <si>
    <t>Otpremnine</t>
  </si>
  <si>
    <t>Naknade za bolest, invalidnost i smrtni slučaj</t>
  </si>
  <si>
    <t>Regres za godišnji odmor</t>
  </si>
  <si>
    <t>Doprinosi za plaće</t>
  </si>
  <si>
    <t>Doprinosi za obvezno zdravstveno osiguranje</t>
  </si>
  <si>
    <t>Doprinosi za zdravstveno osiguranje - zaštita na radu</t>
  </si>
  <si>
    <t>Doprinosi za obvezno osiguranje u slučaju nezaposlenosti</t>
  </si>
  <si>
    <t>Naknade za prijevoz na posao i s posla</t>
  </si>
  <si>
    <t>Zdravstvene i veterinarske usluge</t>
  </si>
  <si>
    <t>Intelektualne i osobne usluge</t>
  </si>
  <si>
    <t>Troškovi sudskih postupaka</t>
  </si>
  <si>
    <t>Novčana naknada poslodavca zbog nezapošljavanja osoba s invaliditetom</t>
  </si>
  <si>
    <t>Zatezne kamate</t>
  </si>
  <si>
    <t>Zatezne kamate za poreze</t>
  </si>
  <si>
    <t>Zatezne kamate na doprinose</t>
  </si>
  <si>
    <t>Zatezne kamate za neto plaću</t>
  </si>
  <si>
    <t>PROGRAM 8055</t>
  </si>
  <si>
    <t>Aktivnost A805502</t>
  </si>
  <si>
    <t>Izvor financiranja 11</t>
  </si>
  <si>
    <t>Izvor financiranja 25</t>
  </si>
  <si>
    <t>Opći prihodi i primici</t>
  </si>
  <si>
    <t>OSTALI PROJEKTI U OSNOVNOM ŠKOLSTVU</t>
  </si>
  <si>
    <t>DECENTRALIZIRANE FUKCIJE- IZNAD MINIMALNOG FINANCIJSKOG STANDARDA</t>
  </si>
  <si>
    <t>Izvor financiranja 29</t>
  </si>
  <si>
    <t>Vlastiti prihodi proračunskih korisnika</t>
  </si>
  <si>
    <t>Ostale naknade građanima i kućanstvima iz proračuna</t>
  </si>
  <si>
    <t>Ostale naknade iz proračuna u novcu</t>
  </si>
  <si>
    <t>Sufinanciranje cijene prijevoza</t>
  </si>
  <si>
    <t>Rashodi za nabavu nefinancijske imovine</t>
  </si>
  <si>
    <t>Rashodi za nabavu proizvedene dugotrajne imovine</t>
  </si>
  <si>
    <t>Postrojenja i oprema</t>
  </si>
  <si>
    <t>Računala i računalna oprema</t>
  </si>
  <si>
    <t>Oprema za grijanje ventilaciju i hlađenje</t>
  </si>
  <si>
    <t>Izvor financiranja 55</t>
  </si>
  <si>
    <t>Višak/manjak prihoda proračunskih korisnika</t>
  </si>
  <si>
    <t>Ostali rashodi za službena putovanja</t>
  </si>
  <si>
    <t>Ugovori o djelu</t>
  </si>
  <si>
    <t>Ostala uredska oprema</t>
  </si>
  <si>
    <t>Donacije i ostali namjenski prihodi proračunskih korisnika</t>
  </si>
  <si>
    <t>Aktivnost A805506</t>
  </si>
  <si>
    <t>Aktivnost A8055021</t>
  </si>
  <si>
    <t>TEKUĆE I INVESTICIJSKO ODRŽAVANJE IZNAD MIN. STAN.</t>
  </si>
  <si>
    <t>Aktivnost A805523</t>
  </si>
  <si>
    <t>Aktivnost A805536</t>
  </si>
  <si>
    <t>Izvor financiranja 44</t>
  </si>
  <si>
    <t>Aktivnost A8055338</t>
  </si>
  <si>
    <t>Aktivnost A805539</t>
  </si>
  <si>
    <t>NABAVA ŠKOLSKIH UDŽBENIKA</t>
  </si>
  <si>
    <t>Izvor financiranja 42</t>
  </si>
  <si>
    <t>Aktivnost A805540</t>
  </si>
  <si>
    <t>PROGRAM 8056</t>
  </si>
  <si>
    <t>ŠKOLSKA OPREMA</t>
  </si>
  <si>
    <t>PROGRAM 8057</t>
  </si>
  <si>
    <t>Naknade građanima i kućanstvima na temelju osiguranja i druge naknade</t>
  </si>
  <si>
    <t>Namirnice</t>
  </si>
  <si>
    <t>Zatezne kamate za doprinose</t>
  </si>
  <si>
    <t>Prehrana</t>
  </si>
  <si>
    <t>Telefoni i ostali komunikacijski uređaji</t>
  </si>
  <si>
    <t>Oprema za održavanje prostorija</t>
  </si>
  <si>
    <t>PRODUŽENI BORAVAK</t>
  </si>
  <si>
    <t>STRUČNO RAZVOJNE SLUŽBE</t>
  </si>
  <si>
    <t>ASISTENT U NASTAVI</t>
  </si>
  <si>
    <t>EU fondovi- pomoći</t>
  </si>
  <si>
    <t>DODATNA NASTAVA</t>
  </si>
  <si>
    <t>Knjige, umjetnička djela i ostale izložbene vrijednosti</t>
  </si>
  <si>
    <t>Knjige u knjižnici</t>
  </si>
  <si>
    <t>SHEMA ŠKOLSKOG VOĆA</t>
  </si>
  <si>
    <t>Namjenske tekuće pomoći</t>
  </si>
  <si>
    <t>KAPITALNO ULAGANJE U ŠKOLSTVO- MINIMALNI FINANCIJSKI STANDARD</t>
  </si>
  <si>
    <t>IPotpore za decentralizirane izdatke</t>
  </si>
  <si>
    <t>KAPITALNO ULAGANJE U ŠKOLSTVO- IZNAD MINIMALNOG FINANCIJSKOG STANDARDA</t>
  </si>
  <si>
    <t>Kapitalni projekt KFO5602</t>
  </si>
  <si>
    <t>Kapitalni projekt K8075701</t>
  </si>
  <si>
    <t>Film i izrada fotografija</t>
  </si>
  <si>
    <t>PRIHODI UKUPNO</t>
  </si>
  <si>
    <t>671 Prihodi iz nadležnog proračuna za fin. red. djelatnosti pror. kor.</t>
  </si>
  <si>
    <t>67111 Prihodi iz nadležnog proračuna za fin. rashoda poslovanja</t>
  </si>
  <si>
    <t>T805403 TEKUĆE I INVESTICIJSKO ODRŽAVANJE- MINIMALNI FINANCIJSKI STANDARD</t>
  </si>
  <si>
    <t>Aktivnost T805403</t>
  </si>
  <si>
    <t>Aktivnost T805404</t>
  </si>
  <si>
    <t>Prihodi poslovanja</t>
  </si>
  <si>
    <t>Prihodi iz nadležnog proračuna i od HZZO-a temeljem ugovornih obveza</t>
  </si>
  <si>
    <t>Prihodi iz nadležnog proračuna za fin. red. djelatnosti pror. kor.</t>
  </si>
  <si>
    <t>Prihodi iz nadležnog proračuna za fin. rashoda poslovanja</t>
  </si>
  <si>
    <t>Pomoći državnog proračuna za plaće te ostale rashode za zaposlene</t>
  </si>
  <si>
    <t>Pomoći iz inozemnig i od subjekata unutar općeg proračuna</t>
  </si>
  <si>
    <t>Pomoći proračunskim korisnicima iz proračuna koji im nije nadležan</t>
  </si>
  <si>
    <t>Tekuće pomoći iz državnog proračuna proračunskim korisnicima proračuna JLP(R)S</t>
  </si>
  <si>
    <t>Prihodi od prodaje proizvoda i robe te pruženih usluga</t>
  </si>
  <si>
    <t>Prihodi od prodaje proizvoda i robe te pruženih usluga, prihodi od donacija te povrati po protestiranim jamstvima</t>
  </si>
  <si>
    <t>Prihodi od pruženih usluga</t>
  </si>
  <si>
    <t>Vlastiti izvori</t>
  </si>
  <si>
    <t>Rezultat poslovanja</t>
  </si>
  <si>
    <t>Višak/manjak prihoda</t>
  </si>
  <si>
    <t>Višak prihoda poslovanja</t>
  </si>
  <si>
    <t>Prihodi od imovine</t>
  </si>
  <si>
    <t>Prihodi od upravnih i administrativnih pristojbi, pristojbi po posebnim propisima i naknada</t>
  </si>
  <si>
    <t>Pomoći proračunu iz drugih proračuna i izvanproačunskim korisnicima</t>
  </si>
  <si>
    <t>Tekuće pomoći iz županijskih proračuna</t>
  </si>
  <si>
    <t>Kapitalne pomoći iz državnog proračuna proračunskim korisnicima proračuna JLP(R)S</t>
  </si>
  <si>
    <t>Pomoći temeljem prijenosa EU sredstava</t>
  </si>
  <si>
    <t>Tekuće pomoći iz državnog proračuna temeljem prijenosa EU sredstava</t>
  </si>
  <si>
    <t>Prihodi od financijske imovine</t>
  </si>
  <si>
    <t>Kamate na depozite po viđenju</t>
  </si>
  <si>
    <t>Prihodi po posebnim propisima</t>
  </si>
  <si>
    <t>Sufinanciranje cijene usluge, participacije i slično</t>
  </si>
  <si>
    <t>Ostali nespomenuti prihodi po posebnim propisima</t>
  </si>
  <si>
    <t>ASISTENTI U NASTAVI</t>
  </si>
  <si>
    <t>Kapitalni projekt KF05602</t>
  </si>
  <si>
    <t>Laboratorijske usluge</t>
  </si>
  <si>
    <t>Izvor 11</t>
  </si>
  <si>
    <t>Izvor 25</t>
  </si>
  <si>
    <t>Izvor 29</t>
  </si>
  <si>
    <t>Izvor 31</t>
  </si>
  <si>
    <t>Izvor 49</t>
  </si>
  <si>
    <t>Izvor 55</t>
  </si>
  <si>
    <t>Izvor 42</t>
  </si>
  <si>
    <t>Izvor 44</t>
  </si>
  <si>
    <t>2025.</t>
  </si>
  <si>
    <t>2024.</t>
  </si>
  <si>
    <t>GRAD DUBROVNIK</t>
  </si>
  <si>
    <t>OSNOVNA ŠKOLA MOKOŠICA, DUBROVNIK</t>
  </si>
  <si>
    <t>Bartola Kašića 20, 20236 Mokošica</t>
  </si>
  <si>
    <t>Tel. 020/451299</t>
  </si>
  <si>
    <t>e-mail: ured@os-mokosica.skole.hr</t>
  </si>
  <si>
    <t>OIB: 12780201511</t>
  </si>
  <si>
    <t>FINANCIJSKI PLAN PRORAČUNSKOG KORISNIKA JEDINICE LOKALNE I PODRUČNE (REGIONALNE) SAMOUPRAVE 
ZA 2023. I PROJEKCIJA ZA 2024. I 2025. GODINU</t>
  </si>
  <si>
    <t>I. OPĆI DIO</t>
  </si>
  <si>
    <t>A) SAŽETAK RAČUNA PRIHODA I RASHODA</t>
  </si>
  <si>
    <t>PRIHODI POSLOVANJA</t>
  </si>
  <si>
    <t>PRIHODI OD PRODAJE NEFINANCIJSKE IMOVINE</t>
  </si>
  <si>
    <t>RASHODI  POSLOVANJA</t>
  </si>
  <si>
    <t>RASHODI ZA NABAVU NEFINANCIJSKE IMOVINE</t>
  </si>
  <si>
    <t>RAZLIKA - VIŠAK / MANJAK</t>
  </si>
  <si>
    <t>B) SAŽETAK RAČUNA FINANCIRANJA</t>
  </si>
  <si>
    <t>PRIMICI OD FINANCIJSKE IMOVINE I ZADUŽIVANJA</t>
  </si>
  <si>
    <t>IZDACI ZA FINANCIJSKU IMOVINU I OTPLATE ZAJMOVA</t>
  </si>
  <si>
    <t>NETO FINANCIRANJE</t>
  </si>
  <si>
    <t>C) PRENESENI VIŠAK ILI PRENESENI MANJAK I VIŠEGODIŠNJI PLAN URAVNOTEŽENJA</t>
  </si>
  <si>
    <t>UKUPAN DONOS VIŠKA / MANJKA IZ PRETHODNE(IH) GODINE***</t>
  </si>
  <si>
    <t>VIŠAK / MANJAK IZ PRETHODNE(IH) GODINE KOJI ĆE SE RASPOREDITI / POKRITI</t>
  </si>
  <si>
    <t>VIŠAK / MANJAK + NETO FINANCIRANJE</t>
  </si>
  <si>
    <t>Razred</t>
  </si>
  <si>
    <t>Skupina</t>
  </si>
  <si>
    <t>Izvor</t>
  </si>
  <si>
    <t>Naziv rashoda</t>
  </si>
  <si>
    <t>Pomoći od inozemnih i od subjekata unutar općeg proračuna</t>
  </si>
  <si>
    <t>Pomoći državnog proračuna za plaće te ostale rashode poslovanja</t>
  </si>
  <si>
    <t>Prihodi iz nadležnog proračuna za plaće te ostale rashode za zaposlene</t>
  </si>
  <si>
    <t>EU fondovi - pomoći</t>
  </si>
  <si>
    <t xml:space="preserve">A. RAČUN PRIHODA I RASHODA </t>
  </si>
  <si>
    <t>RASHODI PREMA FUNKCIJSKOJ KLASIFIKACIJI</t>
  </si>
  <si>
    <t>BROJČANA OZNAKA I NAZIV</t>
  </si>
  <si>
    <t>UKUPNI RASHODI</t>
  </si>
  <si>
    <t>09 Obrazovanje</t>
  </si>
  <si>
    <t>091 Predškolsko i osnovno obrazovanje</t>
  </si>
  <si>
    <t>B. RAČUN FINANCIRANJA</t>
  </si>
  <si>
    <t>Primici od financijske imovine i zaduživanja</t>
  </si>
  <si>
    <t>Primici od zaduživanja</t>
  </si>
  <si>
    <t>Namjenski primici od zaduživanja</t>
  </si>
  <si>
    <t>Izdaci za financijsku imovinu i otplate zajmova</t>
  </si>
  <si>
    <t>Izdaci za otplatu glavnice primljenih kredita i zajmova</t>
  </si>
  <si>
    <t>Vlastiti prihodi</t>
  </si>
  <si>
    <t>II. POSEBNI DIO</t>
  </si>
  <si>
    <t>Projekcija 
za 2026.</t>
  </si>
  <si>
    <t>Projekcija za 2026.                             EUR</t>
  </si>
  <si>
    <t>Premije osiguranja ostale imovine</t>
  </si>
  <si>
    <t>Ostali rashodi</t>
  </si>
  <si>
    <t>Tekuće donacije</t>
  </si>
  <si>
    <t>Ostale tekuće donacije u naravi</t>
  </si>
  <si>
    <t>Izvor financiranja 22</t>
  </si>
  <si>
    <t>Izvor 22</t>
  </si>
  <si>
    <t xml:space="preserve">Višak/manjak prihoda </t>
  </si>
  <si>
    <t>Ukupno</t>
  </si>
  <si>
    <t>Uređaji</t>
  </si>
  <si>
    <t>Aktivnost A805543</t>
  </si>
  <si>
    <t>PREHRANA ZA UČENIKE U OSNOVNIM ŠKOLAMA</t>
  </si>
  <si>
    <t>323 Rashodi za usluge</t>
  </si>
  <si>
    <t>Pomoći iz inozemnih i od subjekata unutar općeg proračuna</t>
  </si>
  <si>
    <t>PREHRANA UČENIKA U OSNOVNIM ŠKOLAMA</t>
  </si>
  <si>
    <t xml:space="preserve"> Plan 2024. (EUR)</t>
  </si>
  <si>
    <t>Plan 2025.                            EUR</t>
  </si>
  <si>
    <t>Projekcija za 2026.                                                                                                        EUR</t>
  </si>
  <si>
    <t>Projekcija za 2027.                             EUR</t>
  </si>
  <si>
    <t>Plan 2024.</t>
  </si>
  <si>
    <t>Plan za 2025.</t>
  </si>
  <si>
    <t>Projekcija 
za 2027.</t>
  </si>
  <si>
    <t xml:space="preserve"> Plan 2024. (€)</t>
  </si>
  <si>
    <t>Plan 2025.                       EUR</t>
  </si>
  <si>
    <t>Projekcija za 2027.                                                                                    EUR</t>
  </si>
  <si>
    <t>Izvršenje 2023 (€)</t>
  </si>
  <si>
    <t>2026.</t>
  </si>
  <si>
    <t>2027.</t>
  </si>
  <si>
    <t>Ostale zdravstvene i veterinarske usluge</t>
  </si>
  <si>
    <t>Ostale zatezne kamate</t>
  </si>
  <si>
    <t>Usluge tekućeg i investicijskog odr</t>
  </si>
  <si>
    <t>Ostvarenje 2023 (€)</t>
  </si>
  <si>
    <t>Izvršenje 2023.</t>
  </si>
  <si>
    <t>PRIHODI POSLOVANJA PREMA IZVORIMA FINANCIRANJA</t>
  </si>
  <si>
    <t>RASHODI POSLOVANJA PREMA IZVORIMA FINANCIRANJA</t>
  </si>
  <si>
    <t>Izvršenje 2023. (€)</t>
  </si>
  <si>
    <t>PRIHODI POSLOVANJA PREMA EKONOMSKOJ KLASIFIKACIJI</t>
  </si>
  <si>
    <t>RASHODI POSLOVANJA PREMA EKONOMSKOJ KLASIFIKACIJI</t>
  </si>
  <si>
    <t>Višak/manjah prihoda</t>
  </si>
  <si>
    <t>PRIJDLOG FINANCIJSKOG PLANA PRORAČUNSKOG KORISNIKA JEDINICE LOKALNE I PODRUČNE (REGIONALNE) SAMOUPRAVE 
ZA 2025. I PROJEKCIJA ZA 2026. I 2027. GODINU</t>
  </si>
  <si>
    <t>PRIJEDLOG FINANCIJSKOG PLANA PRORAČUNSKOG KORISNIKA JEDINICE LOKALNE I PODRUČNE (REGIONALNE) SAMOUPRAVE 
ZA 2025. I PROJEKCIJA ZA 2026. I 2027. GODINU</t>
  </si>
  <si>
    <t>PRIJEDLOG FINANCIJSKOG PLANA PRORAČUNSKOG KORISNIKA JEDINICE LOKALNE I PODRUČNE (REGIONALNE) SAMOUPRAVE 
ZA 2023. I PROJEKCIJA ZA 2024. I 2025. GODINU</t>
  </si>
  <si>
    <t>PRIJEDLOG FINANCIJSKIOG PLANA PRORAČUNSKOG KORISNIKA JEDINICE LOKALNE I PODRUČNE (REGIONALNE) SAMOUPRAVE 
ZA 2025. I PROJEKCIJA ZA 2026. I 2027. GODINU</t>
  </si>
  <si>
    <t>KLASA: 400-01/24-01/5</t>
  </si>
  <si>
    <t>URBROJ: 2117-1-126-03-24-1</t>
  </si>
  <si>
    <t>U Dubrovniku 14.8.2024. godine</t>
  </si>
  <si>
    <t>PRIJEDLOG FINANCIJSKOG PLANA OSNOVNE ŠKOLE MOKOŠICA, DUBROVNIK ZA 2025. I PROJEKCIJA PLANA ZA 2026. I 2027. GODINU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</si>
</sst>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k_n"/>
  </numFmts>
  <fonts count="5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i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name val="Calibri"/>
      <family val="2"/>
      <scheme val="minor"/>
    </font>
    <font>
      <b/>
      <i/>
      <sz val="11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b/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38"/>
    </font>
    <font>
      <u/>
      <sz val="11"/>
      <color theme="10"/>
      <name val="Calibri"/>
      <family val="2"/>
      <scheme val="minor"/>
    </font>
    <font>
      <u/>
      <sz val="14"/>
      <color theme="10"/>
      <name val="Calibri"/>
      <family val="2"/>
      <scheme val="minor"/>
    </font>
    <font>
      <sz val="16"/>
      <color theme="1"/>
      <name val="Times New Roman"/>
      <family val="1"/>
    </font>
    <font>
      <sz val="16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4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0"/>
      <color rgb="FF000000"/>
      <name val="Calibri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i/>
      <sz val="9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name val="Calibri"/>
      <family val="2"/>
      <charset val="238"/>
    </font>
    <font>
      <sz val="10"/>
      <name val="Calibri"/>
      <family val="2"/>
      <charset val="238"/>
    </font>
    <font>
      <i/>
      <sz val="10"/>
      <name val="Calibri"/>
      <family val="2"/>
      <charset val="238"/>
    </font>
    <font>
      <i/>
      <sz val="10"/>
      <color rgb="FF000000"/>
      <name val="Calibri"/>
      <family val="2"/>
      <charset val="238"/>
    </font>
    <font>
      <b/>
      <i/>
      <sz val="10"/>
      <name val="Calibri"/>
      <family val="2"/>
      <charset val="238"/>
    </font>
    <font>
      <b/>
      <sz val="11"/>
      <color rgb="FF000000"/>
      <name val="Calibri"/>
      <family val="2"/>
      <charset val="238"/>
    </font>
    <font>
      <i/>
      <sz val="10"/>
      <name val="Arial"/>
      <family val="2"/>
      <charset val="238"/>
    </font>
    <font>
      <b/>
      <sz val="14"/>
      <name val="Times New Roman"/>
      <family val="1"/>
      <charset val="238"/>
    </font>
    <font>
      <sz val="11"/>
      <name val="Calibri"/>
      <family val="2"/>
      <charset val="238"/>
      <scheme val="minor"/>
    </font>
    <font>
      <sz val="11"/>
      <name val="Calibri"/>
      <family val="2"/>
      <scheme val="minor"/>
    </font>
    <font>
      <b/>
      <sz val="11"/>
      <color indexed="8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A6A6A6"/>
        <bgColor rgb="FF000000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rgb="FFF2F2F2"/>
        <bgColor rgb="FF000000"/>
      </patternFill>
    </fill>
    <fill>
      <patternFill patternType="solid">
        <fgColor rgb="FFFFFFFF"/>
        <bgColor rgb="FF000000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9" fillId="0" borderId="0" applyNumberFormat="0" applyFill="0" applyBorder="0" applyAlignment="0" applyProtection="0"/>
  </cellStyleXfs>
  <cellXfs count="247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4" fontId="0" fillId="0" borderId="0" xfId="0" applyNumberFormat="1"/>
    <xf numFmtId="0" fontId="0" fillId="0" borderId="0" xfId="0" applyFill="1" applyBorder="1"/>
    <xf numFmtId="0" fontId="0" fillId="0" borderId="0" xfId="0" applyAlignment="1">
      <alignment horizontal="right"/>
    </xf>
    <xf numFmtId="0" fontId="0" fillId="0" borderId="1" xfId="0" applyBorder="1" applyAlignment="1">
      <alignment horizontal="center" vertical="center"/>
    </xf>
    <xf numFmtId="0" fontId="6" fillId="3" borderId="1" xfId="0" applyFont="1" applyFill="1" applyBorder="1"/>
    <xf numFmtId="0" fontId="0" fillId="0" borderId="3" xfId="0" applyBorder="1" applyAlignment="1">
      <alignment horizontal="right"/>
    </xf>
    <xf numFmtId="0" fontId="4" fillId="0" borderId="0" xfId="0" applyFont="1"/>
    <xf numFmtId="0" fontId="7" fillId="8" borderId="1" xfId="0" applyFont="1" applyFill="1" applyBorder="1" applyAlignment="1">
      <alignment horizontal="right"/>
    </xf>
    <xf numFmtId="0" fontId="8" fillId="8" borderId="1" xfId="0" applyFont="1" applyFill="1" applyBorder="1" applyAlignment="1">
      <alignment horizontal="center"/>
    </xf>
    <xf numFmtId="4" fontId="8" fillId="8" borderId="1" xfId="0" applyNumberFormat="1" applyFont="1" applyFill="1" applyBorder="1"/>
    <xf numFmtId="0" fontId="8" fillId="7" borderId="1" xfId="0" applyFont="1" applyFill="1" applyBorder="1" applyAlignment="1">
      <alignment horizontal="right"/>
    </xf>
    <xf numFmtId="0" fontId="8" fillId="7" borderId="1" xfId="0" applyFont="1" applyFill="1" applyBorder="1" applyAlignment="1">
      <alignment horizontal="left"/>
    </xf>
    <xf numFmtId="4" fontId="8" fillId="7" borderId="1" xfId="0" applyNumberFormat="1" applyFont="1" applyFill="1" applyBorder="1"/>
    <xf numFmtId="0" fontId="8" fillId="6" borderId="1" xfId="0" applyFont="1" applyFill="1" applyBorder="1" applyAlignment="1">
      <alignment horizontal="right"/>
    </xf>
    <xf numFmtId="0" fontId="8" fillId="6" borderId="1" xfId="0" applyFont="1" applyFill="1" applyBorder="1" applyAlignment="1">
      <alignment horizontal="left"/>
    </xf>
    <xf numFmtId="4" fontId="8" fillId="6" borderId="1" xfId="0" applyNumberFormat="1" applyFont="1" applyFill="1" applyBorder="1"/>
    <xf numFmtId="0" fontId="6" fillId="3" borderId="1" xfId="0" applyFont="1" applyFill="1" applyBorder="1" applyAlignment="1">
      <alignment horizontal="right"/>
    </xf>
    <xf numFmtId="0" fontId="6" fillId="3" borderId="1" xfId="0" applyFont="1" applyFill="1" applyBorder="1" applyAlignment="1">
      <alignment horizontal="left"/>
    </xf>
    <xf numFmtId="4" fontId="6" fillId="3" borderId="1" xfId="0" applyNumberFormat="1" applyFont="1" applyFill="1" applyBorder="1"/>
    <xf numFmtId="0" fontId="8" fillId="5" borderId="1" xfId="0" applyFont="1" applyFill="1" applyBorder="1" applyAlignment="1">
      <alignment horizontal="right"/>
    </xf>
    <xf numFmtId="0" fontId="8" fillId="5" borderId="1" xfId="0" applyFont="1" applyFill="1" applyBorder="1" applyAlignment="1">
      <alignment horizontal="left"/>
    </xf>
    <xf numFmtId="4" fontId="8" fillId="5" borderId="1" xfId="0" applyNumberFormat="1" applyFont="1" applyFill="1" applyBorder="1"/>
    <xf numFmtId="0" fontId="8" fillId="4" borderId="1" xfId="0" applyFont="1" applyFill="1" applyBorder="1" applyAlignment="1">
      <alignment horizontal="right"/>
    </xf>
    <xf numFmtId="0" fontId="8" fillId="4" borderId="1" xfId="0" applyFont="1" applyFill="1" applyBorder="1" applyAlignment="1">
      <alignment horizontal="left"/>
    </xf>
    <xf numFmtId="4" fontId="8" fillId="4" borderId="1" xfId="0" applyNumberFormat="1" applyFont="1" applyFill="1" applyBorder="1"/>
    <xf numFmtId="0" fontId="8" fillId="9" borderId="1" xfId="0" applyFont="1" applyFill="1" applyBorder="1" applyAlignment="1">
      <alignment horizontal="right"/>
    </xf>
    <xf numFmtId="0" fontId="8" fillId="9" borderId="1" xfId="0" applyFont="1" applyFill="1" applyBorder="1" applyAlignment="1">
      <alignment horizontal="left"/>
    </xf>
    <xf numFmtId="4" fontId="8" fillId="9" borderId="1" xfId="0" applyNumberFormat="1" applyFont="1" applyFill="1" applyBorder="1"/>
    <xf numFmtId="0" fontId="7" fillId="0" borderId="1" xfId="0" applyFont="1" applyBorder="1" applyAlignment="1">
      <alignment horizontal="right"/>
    </xf>
    <xf numFmtId="0" fontId="7" fillId="0" borderId="1" xfId="0" applyFont="1" applyBorder="1" applyAlignment="1">
      <alignment horizontal="left"/>
    </xf>
    <xf numFmtId="4" fontId="7" fillId="0" borderId="1" xfId="0" applyNumberFormat="1" applyFont="1" applyBorder="1"/>
    <xf numFmtId="0" fontId="7" fillId="4" borderId="1" xfId="0" applyFont="1" applyFill="1" applyBorder="1" applyAlignment="1">
      <alignment horizontal="right"/>
    </xf>
    <xf numFmtId="0" fontId="7" fillId="4" borderId="1" xfId="0" applyFont="1" applyFill="1" applyBorder="1" applyAlignment="1">
      <alignment horizontal="left"/>
    </xf>
    <xf numFmtId="4" fontId="7" fillId="4" borderId="1" xfId="0" applyNumberFormat="1" applyFont="1" applyFill="1" applyBorder="1"/>
    <xf numFmtId="0" fontId="8" fillId="6" borderId="1" xfId="0" applyFont="1" applyFill="1" applyBorder="1" applyAlignment="1">
      <alignment horizontal="left" wrapText="1"/>
    </xf>
    <xf numFmtId="0" fontId="8" fillId="6" borderId="1" xfId="0" applyFont="1" applyFill="1" applyBorder="1"/>
    <xf numFmtId="0" fontId="8" fillId="5" borderId="1" xfId="0" applyFont="1" applyFill="1" applyBorder="1"/>
    <xf numFmtId="0" fontId="8" fillId="4" borderId="1" xfId="0" applyFont="1" applyFill="1" applyBorder="1"/>
    <xf numFmtId="0" fontId="8" fillId="9" borderId="1" xfId="0" applyFont="1" applyFill="1" applyBorder="1"/>
    <xf numFmtId="0" fontId="7" fillId="0" borderId="1" xfId="0" applyFont="1" applyBorder="1"/>
    <xf numFmtId="0" fontId="8" fillId="7" borderId="1" xfId="0" applyFont="1" applyFill="1" applyBorder="1" applyAlignment="1">
      <alignment horizontal="left" wrapText="1"/>
    </xf>
    <xf numFmtId="4" fontId="7" fillId="2" borderId="1" xfId="0" applyNumberFormat="1" applyFont="1" applyFill="1" applyBorder="1"/>
    <xf numFmtId="4" fontId="8" fillId="9" borderId="1" xfId="0" applyNumberFormat="1" applyFont="1" applyFill="1" applyBorder="1" applyAlignment="1">
      <alignment horizontal="right"/>
    </xf>
    <xf numFmtId="0" fontId="7" fillId="3" borderId="1" xfId="0" applyFont="1" applyFill="1" applyBorder="1" applyAlignment="1">
      <alignment horizontal="right"/>
    </xf>
    <xf numFmtId="0" fontId="7" fillId="2" borderId="1" xfId="0" applyFont="1" applyFill="1" applyBorder="1"/>
    <xf numFmtId="0" fontId="7" fillId="2" borderId="1" xfId="0" applyFont="1" applyFill="1" applyBorder="1" applyAlignment="1">
      <alignment horizontal="left"/>
    </xf>
    <xf numFmtId="4" fontId="7" fillId="3" borderId="1" xfId="0" applyNumberFormat="1" applyFont="1" applyFill="1" applyBorder="1"/>
    <xf numFmtId="4" fontId="8" fillId="6" borderId="1" xfId="0" applyNumberFormat="1" applyFont="1" applyFill="1" applyBorder="1" applyAlignment="1">
      <alignment horizontal="right"/>
    </xf>
    <xf numFmtId="4" fontId="6" fillId="3" borderId="1" xfId="0" applyNumberFormat="1" applyFont="1" applyFill="1" applyBorder="1" applyAlignment="1">
      <alignment horizontal="right"/>
    </xf>
    <xf numFmtId="4" fontId="8" fillId="5" borderId="1" xfId="0" applyNumberFormat="1" applyFont="1" applyFill="1" applyBorder="1" applyAlignment="1">
      <alignment horizontal="right"/>
    </xf>
    <xf numFmtId="4" fontId="9" fillId="4" borderId="1" xfId="0" applyNumberFormat="1" applyFont="1" applyFill="1" applyBorder="1" applyAlignment="1">
      <alignment horizontal="right"/>
    </xf>
    <xf numFmtId="4" fontId="9" fillId="4" borderId="1" xfId="0" applyNumberFormat="1" applyFont="1" applyFill="1" applyBorder="1"/>
    <xf numFmtId="0" fontId="8" fillId="7" borderId="1" xfId="0" applyFont="1" applyFill="1" applyBorder="1" applyAlignment="1">
      <alignment wrapText="1"/>
    </xf>
    <xf numFmtId="4" fontId="9" fillId="5" borderId="1" xfId="0" applyNumberFormat="1" applyFont="1" applyFill="1" applyBorder="1"/>
    <xf numFmtId="0" fontId="7" fillId="0" borderId="2" xfId="0" applyFont="1" applyBorder="1" applyAlignment="1">
      <alignment horizontal="right"/>
    </xf>
    <xf numFmtId="0" fontId="7" fillId="2" borderId="1" xfId="0" applyFont="1" applyFill="1" applyBorder="1" applyAlignment="1">
      <alignment horizontal="right"/>
    </xf>
    <xf numFmtId="0" fontId="10" fillId="7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right"/>
    </xf>
    <xf numFmtId="0" fontId="11" fillId="2" borderId="1" xfId="0" applyFont="1" applyFill="1" applyBorder="1" applyAlignment="1">
      <alignment horizontal="left"/>
    </xf>
    <xf numFmtId="4" fontId="11" fillId="2" borderId="1" xfId="0" applyNumberFormat="1" applyFont="1" applyFill="1" applyBorder="1"/>
    <xf numFmtId="0" fontId="11" fillId="2" borderId="1" xfId="0" applyFont="1" applyFill="1" applyBorder="1"/>
    <xf numFmtId="4" fontId="11" fillId="2" borderId="1" xfId="0" applyNumberFormat="1" applyFont="1" applyFill="1" applyBorder="1" applyAlignment="1">
      <alignment horizontal="right"/>
    </xf>
    <xf numFmtId="4" fontId="12" fillId="2" borderId="1" xfId="0" applyNumberFormat="1" applyFont="1" applyFill="1" applyBorder="1"/>
    <xf numFmtId="4" fontId="13" fillId="2" borderId="1" xfId="0" applyNumberFormat="1" applyFont="1" applyFill="1" applyBorder="1"/>
    <xf numFmtId="4" fontId="4" fillId="0" borderId="0" xfId="0" applyNumberFormat="1" applyFont="1"/>
    <xf numFmtId="0" fontId="14" fillId="0" borderId="0" xfId="0" applyFont="1"/>
    <xf numFmtId="4" fontId="14" fillId="0" borderId="0" xfId="0" applyNumberFormat="1" applyFont="1"/>
    <xf numFmtId="4" fontId="15" fillId="0" borderId="0" xfId="0" applyNumberFormat="1" applyFont="1"/>
    <xf numFmtId="0" fontId="4" fillId="2" borderId="1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 wrapText="1"/>
    </xf>
    <xf numFmtId="4" fontId="10" fillId="4" borderId="1" xfId="0" applyNumberFormat="1" applyFont="1" applyFill="1" applyBorder="1"/>
    <xf numFmtId="4" fontId="7" fillId="9" borderId="1" xfId="0" applyNumberFormat="1" applyFont="1" applyFill="1" applyBorder="1"/>
    <xf numFmtId="4" fontId="10" fillId="7" borderId="1" xfId="0" applyNumberFormat="1" applyFont="1" applyFill="1" applyBorder="1" applyAlignment="1">
      <alignment horizontal="right" vertical="center" wrapText="1"/>
    </xf>
    <xf numFmtId="0" fontId="8" fillId="10" borderId="1" xfId="0" applyFont="1" applyFill="1" applyBorder="1" applyAlignment="1">
      <alignment horizontal="right"/>
    </xf>
    <xf numFmtId="0" fontId="8" fillId="10" borderId="1" xfId="0" applyFont="1" applyFill="1" applyBorder="1" applyAlignment="1">
      <alignment horizontal="left"/>
    </xf>
    <xf numFmtId="4" fontId="8" fillId="10" borderId="1" xfId="0" applyNumberFormat="1" applyFont="1" applyFill="1" applyBorder="1"/>
    <xf numFmtId="0" fontId="12" fillId="3" borderId="1" xfId="0" applyFont="1" applyFill="1" applyBorder="1" applyAlignment="1">
      <alignment horizontal="right"/>
    </xf>
    <xf numFmtId="0" fontId="12" fillId="3" borderId="1" xfId="0" applyFont="1" applyFill="1" applyBorder="1"/>
    <xf numFmtId="4" fontId="12" fillId="3" borderId="1" xfId="0" applyNumberFormat="1" applyFont="1" applyFill="1" applyBorder="1"/>
    <xf numFmtId="0" fontId="8" fillId="5" borderId="1" xfId="0" applyFont="1" applyFill="1" applyBorder="1" applyAlignment="1">
      <alignment wrapText="1"/>
    </xf>
    <xf numFmtId="0" fontId="8" fillId="5" borderId="1" xfId="0" applyFont="1" applyFill="1" applyBorder="1" applyAlignment="1">
      <alignment horizontal="left" wrapText="1"/>
    </xf>
    <xf numFmtId="0" fontId="8" fillId="10" borderId="1" xfId="0" applyFont="1" applyFill="1" applyBorder="1" applyAlignment="1">
      <alignment horizontal="left" wrapText="1"/>
    </xf>
    <xf numFmtId="0" fontId="8" fillId="10" borderId="1" xfId="0" applyFont="1" applyFill="1" applyBorder="1"/>
    <xf numFmtId="4" fontId="8" fillId="10" borderId="1" xfId="0" applyNumberFormat="1" applyFont="1" applyFill="1" applyBorder="1" applyAlignment="1">
      <alignment horizontal="right"/>
    </xf>
    <xf numFmtId="0" fontId="16" fillId="10" borderId="1" xfId="0" applyFont="1" applyFill="1" applyBorder="1" applyAlignment="1">
      <alignment horizontal="right"/>
    </xf>
    <xf numFmtId="0" fontId="11" fillId="2" borderId="1" xfId="0" applyFont="1" applyFill="1" applyBorder="1" applyAlignment="1">
      <alignment horizontal="left" vertical="top"/>
    </xf>
    <xf numFmtId="0" fontId="11" fillId="2" borderId="1" xfId="0" applyFont="1" applyFill="1" applyBorder="1" applyAlignment="1">
      <alignment horizontal="left" wrapText="1"/>
    </xf>
    <xf numFmtId="4" fontId="10" fillId="2" borderId="1" xfId="0" applyNumberFormat="1" applyFont="1" applyFill="1" applyBorder="1"/>
    <xf numFmtId="0" fontId="10" fillId="2" borderId="1" xfId="0" applyFont="1" applyFill="1" applyBorder="1" applyAlignment="1">
      <alignment horizontal="left"/>
    </xf>
    <xf numFmtId="4" fontId="10" fillId="2" borderId="1" xfId="0" applyNumberFormat="1" applyFont="1" applyFill="1" applyBorder="1" applyAlignment="1">
      <alignment horizontal="right"/>
    </xf>
    <xf numFmtId="0" fontId="10" fillId="2" borderId="1" xfId="0" applyFont="1" applyFill="1" applyBorder="1"/>
    <xf numFmtId="0" fontId="11" fillId="2" borderId="1" xfId="0" applyFont="1" applyFill="1" applyBorder="1" applyAlignment="1">
      <alignment wrapText="1"/>
    </xf>
    <xf numFmtId="0" fontId="11" fillId="2" borderId="1" xfId="0" applyFont="1" applyFill="1" applyBorder="1" applyAlignment="1">
      <alignment horizontal="left" vertical="top" wrapText="1"/>
    </xf>
    <xf numFmtId="0" fontId="3" fillId="0" borderId="0" xfId="0" applyFont="1"/>
    <xf numFmtId="0" fontId="11" fillId="2" borderId="1" xfId="0" applyFont="1" applyFill="1" applyBorder="1" applyAlignment="1">
      <alignment horizontal="center"/>
    </xf>
    <xf numFmtId="4" fontId="11" fillId="2" borderId="1" xfId="0" applyNumberFormat="1" applyFont="1" applyFill="1" applyBorder="1" applyAlignment="1">
      <alignment horizontal="right" vertical="center" wrapText="1"/>
    </xf>
    <xf numFmtId="0" fontId="12" fillId="11" borderId="1" xfId="0" applyFont="1" applyFill="1" applyBorder="1"/>
    <xf numFmtId="0" fontId="12" fillId="11" borderId="1" xfId="0" applyFont="1" applyFill="1" applyBorder="1" applyAlignment="1">
      <alignment horizontal="left"/>
    </xf>
    <xf numFmtId="4" fontId="12" fillId="11" borderId="1" xfId="0" applyNumberFormat="1" applyFont="1" applyFill="1" applyBorder="1" applyAlignment="1">
      <alignment horizontal="right"/>
    </xf>
    <xf numFmtId="4" fontId="12" fillId="11" borderId="1" xfId="0" applyNumberFormat="1" applyFont="1" applyFill="1" applyBorder="1"/>
    <xf numFmtId="0" fontId="11" fillId="10" borderId="1" xfId="0" applyFont="1" applyFill="1" applyBorder="1"/>
    <xf numFmtId="0" fontId="11" fillId="10" borderId="1" xfId="0" applyFont="1" applyFill="1" applyBorder="1" applyAlignment="1">
      <alignment horizontal="left"/>
    </xf>
    <xf numFmtId="4" fontId="11" fillId="10" borderId="1" xfId="0" applyNumberFormat="1" applyFont="1" applyFill="1" applyBorder="1" applyAlignment="1">
      <alignment horizontal="right"/>
    </xf>
    <xf numFmtId="0" fontId="11" fillId="10" borderId="1" xfId="0" applyFont="1" applyFill="1" applyBorder="1" applyAlignment="1">
      <alignment horizontal="left" wrapText="1"/>
    </xf>
    <xf numFmtId="4" fontId="11" fillId="10" borderId="1" xfId="0" applyNumberFormat="1" applyFont="1" applyFill="1" applyBorder="1"/>
    <xf numFmtId="0" fontId="11" fillId="10" borderId="1" xfId="0" applyFont="1" applyFill="1" applyBorder="1" applyAlignment="1">
      <alignment wrapText="1"/>
    </xf>
    <xf numFmtId="0" fontId="11" fillId="5" borderId="1" xfId="0" applyFont="1" applyFill="1" applyBorder="1"/>
    <xf numFmtId="0" fontId="11" fillId="5" borderId="1" xfId="0" applyFont="1" applyFill="1" applyBorder="1" applyAlignment="1">
      <alignment wrapText="1"/>
    </xf>
    <xf numFmtId="4" fontId="11" fillId="5" borderId="1" xfId="0" applyNumberFormat="1" applyFont="1" applyFill="1" applyBorder="1"/>
    <xf numFmtId="0" fontId="11" fillId="5" borderId="1" xfId="0" applyFont="1" applyFill="1" applyBorder="1" applyAlignment="1">
      <alignment horizontal="left" wrapText="1"/>
    </xf>
    <xf numFmtId="0" fontId="11" fillId="5" borderId="1" xfId="0" applyFont="1" applyFill="1" applyBorder="1" applyAlignment="1">
      <alignment horizontal="left" vertical="center" wrapText="1"/>
    </xf>
    <xf numFmtId="0" fontId="11" fillId="7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/>
    </xf>
    <xf numFmtId="4" fontId="10" fillId="0" borderId="1" xfId="0" applyNumberFormat="1" applyFont="1" applyBorder="1"/>
    <xf numFmtId="0" fontId="2" fillId="0" borderId="0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4" fontId="2" fillId="0" borderId="0" xfId="0" applyNumberFormat="1" applyFont="1" applyAlignment="1">
      <alignment horizontal="center"/>
    </xf>
    <xf numFmtId="4" fontId="2" fillId="0" borderId="0" xfId="0" applyNumberFormat="1" applyFont="1" applyFill="1" applyAlignment="1">
      <alignment horizontal="center"/>
    </xf>
    <xf numFmtId="4" fontId="0" fillId="0" borderId="0" xfId="0" applyNumberFormat="1" applyFill="1" applyAlignment="1">
      <alignment horizontal="center"/>
    </xf>
    <xf numFmtId="0" fontId="4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10" fillId="4" borderId="1" xfId="0" applyFont="1" applyFill="1" applyBorder="1" applyAlignment="1">
      <alignment horizontal="right"/>
    </xf>
    <xf numFmtId="0" fontId="10" fillId="4" borderId="1" xfId="0" applyFont="1" applyFill="1" applyBorder="1"/>
    <xf numFmtId="4" fontId="3" fillId="0" borderId="0" xfId="0" applyNumberFormat="1" applyFont="1"/>
    <xf numFmtId="4" fontId="17" fillId="0" borderId="0" xfId="0" applyNumberFormat="1" applyFont="1"/>
    <xf numFmtId="0" fontId="17" fillId="0" borderId="0" xfId="0" applyFont="1" applyAlignment="1">
      <alignment horizontal="center"/>
    </xf>
    <xf numFmtId="0" fontId="18" fillId="0" borderId="0" xfId="0" applyFont="1" applyAlignment="1">
      <alignment vertical="center"/>
    </xf>
    <xf numFmtId="0" fontId="20" fillId="0" borderId="0" xfId="1" applyFont="1" applyAlignment="1">
      <alignment vertical="center"/>
    </xf>
    <xf numFmtId="0" fontId="22" fillId="0" borderId="0" xfId="0" applyFont="1"/>
    <xf numFmtId="0" fontId="24" fillId="0" borderId="0" xfId="0" applyNumberFormat="1" applyFont="1" applyFill="1" applyBorder="1" applyAlignment="1" applyProtection="1">
      <alignment horizontal="center" vertical="center" wrapText="1"/>
    </xf>
    <xf numFmtId="0" fontId="26" fillId="0" borderId="0" xfId="0" applyNumberFormat="1" applyFont="1" applyFill="1" applyBorder="1" applyAlignment="1" applyProtection="1">
      <alignment vertical="center" wrapText="1"/>
    </xf>
    <xf numFmtId="0" fontId="24" fillId="0" borderId="0" xfId="0" applyNumberFormat="1" applyFont="1" applyFill="1" applyBorder="1" applyAlignment="1" applyProtection="1">
      <alignment horizontal="left" wrapText="1"/>
    </xf>
    <xf numFmtId="0" fontId="28" fillId="0" borderId="0" xfId="0" applyNumberFormat="1" applyFont="1" applyFill="1" applyBorder="1" applyAlignment="1" applyProtection="1">
      <alignment wrapText="1"/>
    </xf>
    <xf numFmtId="0" fontId="24" fillId="0" borderId="4" xfId="0" applyNumberFormat="1" applyFont="1" applyFill="1" applyBorder="1" applyAlignment="1" applyProtection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29" fillId="0" borderId="5" xfId="0" quotePrefix="1" applyFont="1" applyBorder="1" applyAlignment="1">
      <alignment horizontal="left" wrapText="1"/>
    </xf>
    <xf numFmtId="0" fontId="29" fillId="0" borderId="6" xfId="0" quotePrefix="1" applyFont="1" applyBorder="1" applyAlignment="1">
      <alignment horizontal="left" wrapText="1"/>
    </xf>
    <xf numFmtId="0" fontId="29" fillId="0" borderId="6" xfId="0" quotePrefix="1" applyFont="1" applyBorder="1" applyAlignment="1">
      <alignment horizontal="center" wrapText="1"/>
    </xf>
    <xf numFmtId="0" fontId="29" fillId="0" borderId="6" xfId="0" quotePrefix="1" applyNumberFormat="1" applyFont="1" applyFill="1" applyBorder="1" applyAlignment="1" applyProtection="1">
      <alignment horizontal="left"/>
    </xf>
    <xf numFmtId="0" fontId="30" fillId="12" borderId="1" xfId="0" applyFont="1" applyFill="1" applyBorder="1" applyAlignment="1">
      <alignment horizontal="center" vertical="center" wrapText="1"/>
    </xf>
    <xf numFmtId="3" fontId="29" fillId="13" borderId="1" xfId="0" applyNumberFormat="1" applyFont="1" applyFill="1" applyBorder="1" applyAlignment="1">
      <alignment horizontal="right"/>
    </xf>
    <xf numFmtId="0" fontId="31" fillId="13" borderId="5" xfId="0" applyFont="1" applyFill="1" applyBorder="1" applyAlignment="1">
      <alignment horizontal="left" vertical="center"/>
    </xf>
    <xf numFmtId="0" fontId="32" fillId="13" borderId="6" xfId="0" applyNumberFormat="1" applyFont="1" applyFill="1" applyBorder="1" applyAlignment="1" applyProtection="1">
      <alignment vertical="center"/>
    </xf>
    <xf numFmtId="4" fontId="29" fillId="0" borderId="1" xfId="0" applyNumberFormat="1" applyFont="1" applyBorder="1" applyAlignment="1">
      <alignment horizontal="right"/>
    </xf>
    <xf numFmtId="3" fontId="29" fillId="0" borderId="1" xfId="0" applyNumberFormat="1" applyFont="1" applyBorder="1" applyAlignment="1">
      <alignment horizontal="right"/>
    </xf>
    <xf numFmtId="0" fontId="28" fillId="0" borderId="0" xfId="0" applyNumberFormat="1" applyFont="1" applyFill="1" applyBorder="1" applyAlignment="1" applyProtection="1">
      <alignment horizontal="center" vertical="center" wrapText="1"/>
    </xf>
    <xf numFmtId="0" fontId="26" fillId="0" borderId="0" xfId="0" applyNumberFormat="1" applyFont="1" applyFill="1" applyBorder="1" applyAlignment="1" applyProtection="1"/>
    <xf numFmtId="0" fontId="24" fillId="0" borderId="0" xfId="0" quotePrefix="1" applyNumberFormat="1" applyFont="1" applyFill="1" applyBorder="1" applyAlignment="1" applyProtection="1">
      <alignment horizontal="center" vertical="center" wrapText="1"/>
    </xf>
    <xf numFmtId="4" fontId="29" fillId="14" borderId="1" xfId="0" quotePrefix="1" applyNumberFormat="1" applyFont="1" applyFill="1" applyBorder="1" applyAlignment="1">
      <alignment horizontal="right"/>
    </xf>
    <xf numFmtId="3" fontId="29" fillId="14" borderId="1" xfId="0" quotePrefix="1" applyNumberFormat="1" applyFont="1" applyFill="1" applyBorder="1" applyAlignment="1">
      <alignment horizontal="right"/>
    </xf>
    <xf numFmtId="4" fontId="29" fillId="13" borderId="1" xfId="0" quotePrefix="1" applyNumberFormat="1" applyFont="1" applyFill="1" applyBorder="1" applyAlignment="1">
      <alignment horizontal="right"/>
    </xf>
    <xf numFmtId="3" fontId="29" fillId="13" borderId="1" xfId="0" quotePrefix="1" applyNumberFormat="1" applyFont="1" applyFill="1" applyBorder="1" applyAlignment="1">
      <alignment horizontal="right"/>
    </xf>
    <xf numFmtId="0" fontId="33" fillId="0" borderId="0" xfId="0" quotePrefix="1" applyNumberFormat="1" applyFont="1" applyFill="1" applyBorder="1" applyAlignment="1" applyProtection="1">
      <alignment horizontal="left" wrapText="1"/>
    </xf>
    <xf numFmtId="0" fontId="34" fillId="0" borderId="0" xfId="0" applyNumberFormat="1" applyFont="1" applyFill="1" applyBorder="1" applyAlignment="1" applyProtection="1">
      <alignment wrapText="1"/>
    </xf>
    <xf numFmtId="3" fontId="23" fillId="0" borderId="0" xfId="0" applyNumberFormat="1" applyFont="1" applyBorder="1" applyAlignment="1">
      <alignment horizontal="right"/>
    </xf>
    <xf numFmtId="0" fontId="30" fillId="12" borderId="1" xfId="0" applyNumberFormat="1" applyFont="1" applyFill="1" applyBorder="1" applyAlignment="1" applyProtection="1">
      <alignment horizontal="center" vertical="center" wrapText="1"/>
    </xf>
    <xf numFmtId="0" fontId="30" fillId="12" borderId="7" xfId="0" applyNumberFormat="1" applyFont="1" applyFill="1" applyBorder="1" applyAlignment="1" applyProtection="1">
      <alignment horizontal="center" vertical="center" wrapText="1"/>
    </xf>
    <xf numFmtId="0" fontId="37" fillId="15" borderId="1" xfId="0" applyNumberFormat="1" applyFont="1" applyFill="1" applyBorder="1" applyAlignment="1" applyProtection="1">
      <alignment horizontal="left" vertical="center" wrapText="1"/>
    </xf>
    <xf numFmtId="4" fontId="30" fillId="15" borderId="1" xfId="0" applyNumberFormat="1" applyFont="1" applyFill="1" applyBorder="1" applyAlignment="1">
      <alignment horizontal="right"/>
    </xf>
    <xf numFmtId="0" fontId="37" fillId="16" borderId="1" xfId="0" applyNumberFormat="1" applyFont="1" applyFill="1" applyBorder="1" applyAlignment="1" applyProtection="1">
      <alignment horizontal="left" vertical="center" wrapText="1"/>
    </xf>
    <xf numFmtId="4" fontId="30" fillId="16" borderId="1" xfId="0" applyNumberFormat="1" applyFont="1" applyFill="1" applyBorder="1" applyAlignment="1">
      <alignment horizontal="right"/>
    </xf>
    <xf numFmtId="0" fontId="38" fillId="17" borderId="1" xfId="0" quotePrefix="1" applyFont="1" applyFill="1" applyBorder="1" applyAlignment="1">
      <alignment horizontal="left" vertical="center"/>
    </xf>
    <xf numFmtId="0" fontId="39" fillId="17" borderId="1" xfId="0" quotePrefix="1" applyFont="1" applyFill="1" applyBorder="1" applyAlignment="1">
      <alignment horizontal="left" vertical="center"/>
    </xf>
    <xf numFmtId="0" fontId="39" fillId="17" borderId="1" xfId="0" quotePrefix="1" applyFont="1" applyFill="1" applyBorder="1" applyAlignment="1">
      <alignment horizontal="left" vertical="center" wrapText="1"/>
    </xf>
    <xf numFmtId="4" fontId="40" fillId="17" borderId="1" xfId="0" applyNumberFormat="1" applyFont="1" applyFill="1" applyBorder="1" applyAlignment="1">
      <alignment horizontal="right"/>
    </xf>
    <xf numFmtId="0" fontId="38" fillId="16" borderId="1" xfId="0" quotePrefix="1" applyFont="1" applyFill="1" applyBorder="1" applyAlignment="1">
      <alignment horizontal="left" vertical="center"/>
    </xf>
    <xf numFmtId="0" fontId="37" fillId="16" borderId="1" xfId="0" quotePrefix="1" applyFont="1" applyFill="1" applyBorder="1" applyAlignment="1">
      <alignment horizontal="left" vertical="center"/>
    </xf>
    <xf numFmtId="0" fontId="41" fillId="16" borderId="1" xfId="0" quotePrefix="1" applyFont="1" applyFill="1" applyBorder="1" applyAlignment="1">
      <alignment horizontal="left" vertical="center"/>
    </xf>
    <xf numFmtId="0" fontId="37" fillId="16" borderId="1" xfId="0" quotePrefix="1" applyFont="1" applyFill="1" applyBorder="1" applyAlignment="1">
      <alignment horizontal="left" vertical="center" wrapText="1"/>
    </xf>
    <xf numFmtId="0" fontId="37" fillId="15" borderId="1" xfId="0" applyFont="1" applyFill="1" applyBorder="1" applyAlignment="1">
      <alignment horizontal="left" vertical="center"/>
    </xf>
    <xf numFmtId="0" fontId="37" fillId="15" borderId="1" xfId="0" applyNumberFormat="1" applyFont="1" applyFill="1" applyBorder="1" applyAlignment="1" applyProtection="1">
      <alignment horizontal="left" vertical="center"/>
    </xf>
    <xf numFmtId="0" fontId="37" fillId="15" borderId="1" xfId="0" applyNumberFormat="1" applyFont="1" applyFill="1" applyBorder="1" applyAlignment="1" applyProtection="1">
      <alignment vertical="center" wrapText="1"/>
    </xf>
    <xf numFmtId="0" fontId="38" fillId="16" borderId="1" xfId="0" applyNumberFormat="1" applyFont="1" applyFill="1" applyBorder="1" applyAlignment="1" applyProtection="1">
      <alignment horizontal="left" vertical="center" wrapText="1"/>
    </xf>
    <xf numFmtId="0" fontId="37" fillId="16" borderId="1" xfId="0" applyNumberFormat="1" applyFont="1" applyFill="1" applyBorder="1" applyAlignment="1" applyProtection="1">
      <alignment vertical="center" wrapText="1"/>
    </xf>
    <xf numFmtId="0" fontId="38" fillId="17" borderId="1" xfId="0" applyNumberFormat="1" applyFont="1" applyFill="1" applyBorder="1" applyAlignment="1" applyProtection="1">
      <alignment horizontal="left" vertical="center" wrapText="1"/>
    </xf>
    <xf numFmtId="0" fontId="30" fillId="12" borderId="1" xfId="0" applyFont="1" applyFill="1" applyBorder="1" applyAlignment="1">
      <alignment horizontal="center" vertical="center"/>
    </xf>
    <xf numFmtId="0" fontId="42" fillId="12" borderId="1" xfId="0" applyFont="1" applyFill="1" applyBorder="1" applyAlignment="1">
      <alignment horizontal="center" vertical="center" wrapText="1"/>
    </xf>
    <xf numFmtId="0" fontId="31" fillId="2" borderId="1" xfId="0" applyNumberFormat="1" applyFont="1" applyFill="1" applyBorder="1" applyAlignment="1" applyProtection="1">
      <alignment horizontal="left" vertical="center" wrapText="1"/>
    </xf>
    <xf numFmtId="0" fontId="43" fillId="2" borderId="1" xfId="0" quotePrefix="1" applyFont="1" applyFill="1" applyBorder="1" applyAlignment="1">
      <alignment horizontal="left" vertical="center" wrapText="1"/>
    </xf>
    <xf numFmtId="0" fontId="32" fillId="2" borderId="1" xfId="0" applyFont="1" applyFill="1" applyBorder="1" applyAlignment="1">
      <alignment horizontal="left" vertical="center"/>
    </xf>
    <xf numFmtId="0" fontId="29" fillId="14" borderId="1" xfId="0" applyNumberFormat="1" applyFont="1" applyFill="1" applyBorder="1" applyAlignment="1" applyProtection="1">
      <alignment horizontal="center" vertical="center" wrapText="1"/>
    </xf>
    <xf numFmtId="0" fontId="29" fillId="14" borderId="7" xfId="0" applyNumberFormat="1" applyFont="1" applyFill="1" applyBorder="1" applyAlignment="1" applyProtection="1">
      <alignment horizontal="center" vertical="center" wrapText="1"/>
    </xf>
    <xf numFmtId="3" fontId="26" fillId="2" borderId="1" xfId="0" applyNumberFormat="1" applyFont="1" applyFill="1" applyBorder="1" applyAlignment="1">
      <alignment horizontal="right"/>
    </xf>
    <xf numFmtId="0" fontId="32" fillId="2" borderId="1" xfId="0" applyNumberFormat="1" applyFont="1" applyFill="1" applyBorder="1" applyAlignment="1" applyProtection="1">
      <alignment horizontal="left" vertical="center" wrapText="1"/>
    </xf>
    <xf numFmtId="0" fontId="32" fillId="2" borderId="1" xfId="0" quotePrefix="1" applyFont="1" applyFill="1" applyBorder="1" applyAlignment="1">
      <alignment horizontal="left" vertical="center"/>
    </xf>
    <xf numFmtId="0" fontId="43" fillId="2" borderId="1" xfId="0" quotePrefix="1" applyFont="1" applyFill="1" applyBorder="1" applyAlignment="1">
      <alignment horizontal="left" vertical="center"/>
    </xf>
    <xf numFmtId="0" fontId="31" fillId="2" borderId="1" xfId="0" applyFont="1" applyFill="1" applyBorder="1" applyAlignment="1">
      <alignment horizontal="left" vertical="center"/>
    </xf>
    <xf numFmtId="0" fontId="31" fillId="2" borderId="1" xfId="0" applyNumberFormat="1" applyFont="1" applyFill="1" applyBorder="1" applyAlignment="1" applyProtection="1">
      <alignment horizontal="left" vertical="center"/>
    </xf>
    <xf numFmtId="0" fontId="31" fillId="2" borderId="1" xfId="0" applyNumberFormat="1" applyFont="1" applyFill="1" applyBorder="1" applyAlignment="1" applyProtection="1">
      <alignment vertical="center" wrapText="1"/>
    </xf>
    <xf numFmtId="0" fontId="32" fillId="2" borderId="1" xfId="0" applyNumberFormat="1" applyFont="1" applyFill="1" applyBorder="1" applyAlignment="1" applyProtection="1">
      <alignment vertical="center" wrapText="1"/>
    </xf>
    <xf numFmtId="3" fontId="26" fillId="2" borderId="1" xfId="0" applyNumberFormat="1" applyFont="1" applyFill="1" applyBorder="1" applyAlignment="1" applyProtection="1">
      <alignment horizontal="right" wrapText="1"/>
    </xf>
    <xf numFmtId="0" fontId="27" fillId="0" borderId="0" xfId="0" applyFont="1" applyAlignment="1">
      <alignment wrapText="1"/>
    </xf>
    <xf numFmtId="0" fontId="23" fillId="0" borderId="0" xfId="0" applyNumberFormat="1" applyFont="1" applyFill="1" applyBorder="1" applyAlignment="1" applyProtection="1">
      <alignment vertical="center" wrapText="1"/>
    </xf>
    <xf numFmtId="0" fontId="44" fillId="0" borderId="0" xfId="0" applyFont="1" applyAlignment="1">
      <alignment vertical="center"/>
    </xf>
    <xf numFmtId="0" fontId="45" fillId="0" borderId="0" xfId="0" applyFont="1"/>
    <xf numFmtId="0" fontId="46" fillId="0" borderId="0" xfId="0" applyFont="1"/>
    <xf numFmtId="4" fontId="1" fillId="0" borderId="0" xfId="0" applyNumberFormat="1" applyFont="1" applyFill="1" applyAlignment="1">
      <alignment horizontal="center"/>
    </xf>
    <xf numFmtId="164" fontId="29" fillId="13" borderId="1" xfId="0" applyNumberFormat="1" applyFont="1" applyFill="1" applyBorder="1" applyAlignment="1">
      <alignment horizontal="right"/>
    </xf>
    <xf numFmtId="164" fontId="29" fillId="0" borderId="1" xfId="0" applyNumberFormat="1" applyFont="1" applyFill="1" applyBorder="1" applyAlignment="1">
      <alignment horizontal="right"/>
    </xf>
    <xf numFmtId="164" fontId="29" fillId="0" borderId="1" xfId="0" applyNumberFormat="1" applyFont="1" applyBorder="1" applyAlignment="1">
      <alignment horizontal="right"/>
    </xf>
    <xf numFmtId="0" fontId="4" fillId="0" borderId="0" xfId="0" applyNumberFormat="1" applyFont="1" applyAlignment="1">
      <alignment horizontal="center"/>
    </xf>
    <xf numFmtId="4" fontId="4" fillId="0" borderId="0" xfId="0" applyNumberFormat="1" applyFont="1" applyFill="1" applyAlignment="1">
      <alignment horizontal="center"/>
    </xf>
    <xf numFmtId="4" fontId="7" fillId="2" borderId="1" xfId="0" applyNumberFormat="1" applyFont="1" applyFill="1" applyBorder="1" applyAlignment="1">
      <alignment horizontal="right"/>
    </xf>
    <xf numFmtId="4" fontId="47" fillId="2" borderId="1" xfId="0" applyNumberFormat="1" applyFont="1" applyFill="1" applyBorder="1" applyAlignment="1">
      <alignment horizontal="right"/>
    </xf>
    <xf numFmtId="4" fontId="48" fillId="2" borderId="1" xfId="0" applyNumberFormat="1" applyFont="1" applyFill="1" applyBorder="1" applyAlignment="1">
      <alignment horizontal="right"/>
    </xf>
    <xf numFmtId="4" fontId="45" fillId="2" borderId="1" xfId="0" applyNumberFormat="1" applyFont="1" applyFill="1" applyBorder="1" applyAlignment="1">
      <alignment horizontal="right" vertical="center"/>
    </xf>
    <xf numFmtId="4" fontId="49" fillId="0" borderId="1" xfId="0" applyNumberFormat="1" applyFont="1" applyFill="1" applyBorder="1" applyAlignment="1">
      <alignment horizontal="right" vertical="center" wrapText="1"/>
    </xf>
    <xf numFmtId="4" fontId="10" fillId="0" borderId="1" xfId="0" applyNumberFormat="1" applyFont="1" applyBorder="1" applyAlignment="1">
      <alignment horizontal="right"/>
    </xf>
    <xf numFmtId="4" fontId="11" fillId="5" borderId="1" xfId="0" applyNumberFormat="1" applyFont="1" applyFill="1" applyBorder="1" applyAlignment="1">
      <alignment horizontal="right"/>
    </xf>
    <xf numFmtId="4" fontId="11" fillId="2" borderId="1" xfId="0" applyNumberFormat="1" applyFont="1" applyFill="1" applyBorder="1" applyAlignment="1">
      <alignment horizontal="right" wrapText="1"/>
    </xf>
    <xf numFmtId="4" fontId="11" fillId="2" borderId="1" xfId="0" applyNumberFormat="1" applyFont="1" applyFill="1" applyBorder="1" applyAlignment="1">
      <alignment horizontal="right" vertical="top"/>
    </xf>
    <xf numFmtId="4" fontId="11" fillId="2" borderId="1" xfId="0" applyNumberFormat="1" applyFont="1" applyFill="1" applyBorder="1" applyAlignment="1">
      <alignment horizontal="right" vertical="top" wrapText="1"/>
    </xf>
    <xf numFmtId="0" fontId="23" fillId="0" borderId="0" xfId="0" applyNumberFormat="1" applyFont="1" applyFill="1" applyBorder="1" applyAlignment="1" applyProtection="1">
      <alignment horizontal="center" vertical="center" wrapText="1"/>
    </xf>
    <xf numFmtId="0" fontId="31" fillId="0" borderId="5" xfId="0" applyNumberFormat="1" applyFont="1" applyFill="1" applyBorder="1" applyAlignment="1" applyProtection="1">
      <alignment horizontal="left" vertical="center" wrapText="1"/>
    </xf>
    <xf numFmtId="0" fontId="32" fillId="0" borderId="6" xfId="0" applyNumberFormat="1" applyFont="1" applyFill="1" applyBorder="1" applyAlignment="1" applyProtection="1">
      <alignment vertical="center" wrapText="1"/>
    </xf>
    <xf numFmtId="0" fontId="25" fillId="0" borderId="0" xfId="0" applyNumberFormat="1" applyFont="1" applyFill="1" applyBorder="1" applyAlignment="1" applyProtection="1">
      <alignment vertical="center" wrapText="1"/>
    </xf>
    <xf numFmtId="0" fontId="27" fillId="0" borderId="0" xfId="0" applyFont="1" applyAlignment="1">
      <alignment wrapText="1"/>
    </xf>
    <xf numFmtId="0" fontId="31" fillId="13" borderId="5" xfId="0" applyNumberFormat="1" applyFont="1" applyFill="1" applyBorder="1" applyAlignment="1" applyProtection="1">
      <alignment horizontal="left" vertical="center" wrapText="1"/>
    </xf>
    <xf numFmtId="0" fontId="32" fillId="13" borderId="6" xfId="0" applyNumberFormat="1" applyFont="1" applyFill="1" applyBorder="1" applyAlignment="1" applyProtection="1">
      <alignment vertical="center" wrapText="1"/>
    </xf>
    <xf numFmtId="0" fontId="32" fillId="13" borderId="6" xfId="0" applyNumberFormat="1" applyFont="1" applyFill="1" applyBorder="1" applyAlignment="1" applyProtection="1">
      <alignment vertical="center"/>
    </xf>
    <xf numFmtId="0" fontId="32" fillId="0" borderId="6" xfId="0" applyNumberFormat="1" applyFont="1" applyFill="1" applyBorder="1" applyAlignment="1" applyProtection="1">
      <alignment vertical="center"/>
    </xf>
    <xf numFmtId="0" fontId="31" fillId="0" borderId="5" xfId="0" quotePrefix="1" applyFont="1" applyFill="1" applyBorder="1" applyAlignment="1">
      <alignment horizontal="left" vertical="center"/>
    </xf>
    <xf numFmtId="0" fontId="31" fillId="0" borderId="5" xfId="0" quotePrefix="1" applyNumberFormat="1" applyFont="1" applyFill="1" applyBorder="1" applyAlignment="1" applyProtection="1">
      <alignment horizontal="left" vertical="center" wrapText="1"/>
    </xf>
    <xf numFmtId="0" fontId="31" fillId="0" borderId="5" xfId="0" quotePrefix="1" applyFont="1" applyBorder="1" applyAlignment="1">
      <alignment horizontal="left" vertical="center"/>
    </xf>
    <xf numFmtId="0" fontId="31" fillId="13" borderId="5" xfId="0" quotePrefix="1" applyNumberFormat="1" applyFont="1" applyFill="1" applyBorder="1" applyAlignment="1" applyProtection="1">
      <alignment horizontal="left" vertical="center" wrapText="1"/>
    </xf>
    <xf numFmtId="0" fontId="31" fillId="0" borderId="6" xfId="0" applyNumberFormat="1" applyFont="1" applyFill="1" applyBorder="1" applyAlignment="1" applyProtection="1">
      <alignment horizontal="left" vertical="center" wrapText="1"/>
    </xf>
    <xf numFmtId="0" fontId="31" fillId="0" borderId="7" xfId="0" applyNumberFormat="1" applyFont="1" applyFill="1" applyBorder="1" applyAlignment="1" applyProtection="1">
      <alignment horizontal="left" vertical="center" wrapText="1"/>
    </xf>
    <xf numFmtId="0" fontId="35" fillId="0" borderId="0" xfId="0" applyNumberFormat="1" applyFont="1" applyFill="1" applyBorder="1" applyAlignment="1" applyProtection="1">
      <alignment wrapText="1"/>
    </xf>
    <xf numFmtId="0" fontId="36" fillId="0" borderId="0" xfId="0" applyNumberFormat="1" applyFont="1" applyFill="1" applyBorder="1" applyAlignment="1" applyProtection="1">
      <alignment wrapText="1"/>
    </xf>
    <xf numFmtId="0" fontId="29" fillId="14" borderId="5" xfId="0" applyNumberFormat="1" applyFont="1" applyFill="1" applyBorder="1" applyAlignment="1" applyProtection="1">
      <alignment horizontal="left" vertical="center" wrapText="1"/>
    </xf>
    <xf numFmtId="0" fontId="29" fillId="14" borderId="6" xfId="0" applyNumberFormat="1" applyFont="1" applyFill="1" applyBorder="1" applyAlignment="1" applyProtection="1">
      <alignment horizontal="left" vertical="center" wrapText="1"/>
    </xf>
    <xf numFmtId="0" fontId="29" fillId="14" borderId="7" xfId="0" applyNumberFormat="1" applyFont="1" applyFill="1" applyBorder="1" applyAlignment="1" applyProtection="1">
      <alignment horizontal="left" vertical="center" wrapText="1"/>
    </xf>
    <xf numFmtId="0" fontId="29" fillId="13" borderId="5" xfId="0" applyNumberFormat="1" applyFont="1" applyFill="1" applyBorder="1" applyAlignment="1" applyProtection="1">
      <alignment horizontal="left" vertical="center" wrapText="1"/>
    </xf>
    <xf numFmtId="0" fontId="29" fillId="13" borderId="6" xfId="0" applyNumberFormat="1" applyFont="1" applyFill="1" applyBorder="1" applyAlignment="1" applyProtection="1">
      <alignment horizontal="left" vertical="center" wrapText="1"/>
    </xf>
    <xf numFmtId="0" fontId="29" fillId="13" borderId="7" xfId="0" applyNumberFormat="1" applyFont="1" applyFill="1" applyBorder="1" applyAlignment="1" applyProtection="1">
      <alignment horizontal="left" vertical="center" wrapText="1"/>
    </xf>
    <xf numFmtId="0" fontId="27" fillId="0" borderId="0" xfId="0" applyFont="1" applyAlignment="1">
      <alignment vertical="center" wrapText="1"/>
    </xf>
    <xf numFmtId="0" fontId="23" fillId="0" borderId="4" xfId="0" applyNumberFormat="1" applyFont="1" applyFill="1" applyBorder="1" applyAlignment="1" applyProtection="1">
      <alignment horizontal="center" vertical="center" wrapText="1"/>
    </xf>
    <xf numFmtId="0" fontId="21" fillId="0" borderId="0" xfId="0" applyFont="1" applyAlignment="1">
      <alignment horizontal="right" vertical="center"/>
    </xf>
    <xf numFmtId="0" fontId="21" fillId="0" borderId="0" xfId="0" applyFont="1" applyAlignment="1">
      <alignment horizontal="center" wrapText="1"/>
    </xf>
    <xf numFmtId="0" fontId="38" fillId="17" borderId="0" xfId="0" quotePrefix="1" applyFont="1" applyFill="1" applyBorder="1" applyAlignment="1">
      <alignment horizontal="left" vertical="center"/>
    </xf>
    <xf numFmtId="0" fontId="39" fillId="17" borderId="0" xfId="0" quotePrefix="1" applyFont="1" applyFill="1" applyBorder="1" applyAlignment="1">
      <alignment horizontal="left" vertical="center"/>
    </xf>
    <xf numFmtId="0" fontId="39" fillId="17" borderId="0" xfId="0" quotePrefix="1" applyFont="1" applyFill="1" applyBorder="1" applyAlignment="1">
      <alignment horizontal="left" vertical="center" wrapText="1"/>
    </xf>
    <xf numFmtId="4" fontId="40" fillId="17" borderId="0" xfId="0" applyNumberFormat="1" applyFont="1" applyFill="1" applyBorder="1" applyAlignment="1">
      <alignment horizontal="righ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CDABFF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cunovodstvo2\RACUNOVODSTVO\RACUNOVODSTVO\NOVO%20PRORA&#268;UN\PRORA&#268;UN%202023.-2025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SLOVNICA"/>
      <sheetName val="SAŽETAK"/>
      <sheetName val=" Račun prihoda i rashoda"/>
      <sheetName val="Rashodi prema funkcijskoj kl"/>
      <sheetName val="Račun financiranja"/>
      <sheetName val="POSEBNI DIO"/>
    </sheetNames>
    <sheetDataSet>
      <sheetData sheetId="0" refreshError="1"/>
      <sheetData sheetId="1" refreshError="1"/>
      <sheetData sheetId="2" refreshError="1">
        <row r="10">
          <cell r="E10">
            <v>13344303.120000001</v>
          </cell>
        </row>
        <row r="26">
          <cell r="H26">
            <v>0</v>
          </cell>
          <cell r="J26">
            <v>0</v>
          </cell>
          <cell r="L26">
            <v>0</v>
          </cell>
        </row>
      </sheetData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ured@os-mokosica.skole.hr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13"/>
  <sheetViews>
    <sheetView workbookViewId="0">
      <selection activeCell="I23" sqref="I23"/>
    </sheetView>
  </sheetViews>
  <sheetFormatPr defaultRowHeight="15" x14ac:dyDescent="0.25"/>
  <sheetData>
    <row r="1" spans="1:16" ht="18.75" x14ac:dyDescent="0.25">
      <c r="A1" s="130" t="s">
        <v>200</v>
      </c>
    </row>
    <row r="2" spans="1:16" ht="18.75" x14ac:dyDescent="0.25">
      <c r="A2" s="130" t="s">
        <v>201</v>
      </c>
    </row>
    <row r="3" spans="1:16" ht="18.75" x14ac:dyDescent="0.25">
      <c r="A3" s="130" t="s">
        <v>202</v>
      </c>
    </row>
    <row r="4" spans="1:16" ht="18.75" x14ac:dyDescent="0.25">
      <c r="A4" s="130" t="s">
        <v>203</v>
      </c>
    </row>
    <row r="5" spans="1:16" ht="18.75" x14ac:dyDescent="0.25">
      <c r="A5" s="131" t="s">
        <v>204</v>
      </c>
    </row>
    <row r="6" spans="1:16" ht="18.75" x14ac:dyDescent="0.25">
      <c r="A6" s="130" t="s">
        <v>205</v>
      </c>
    </row>
    <row r="7" spans="1:16" ht="18.75" x14ac:dyDescent="0.25">
      <c r="A7" s="197" t="s">
        <v>288</v>
      </c>
      <c r="B7" s="198"/>
      <c r="C7" s="198"/>
      <c r="D7" s="198"/>
      <c r="E7" s="198"/>
      <c r="F7" s="199"/>
    </row>
    <row r="8" spans="1:16" ht="18.75" x14ac:dyDescent="0.25">
      <c r="A8" s="197" t="s">
        <v>289</v>
      </c>
      <c r="B8" s="198"/>
      <c r="C8" s="198"/>
      <c r="D8" s="198"/>
      <c r="E8" s="198"/>
      <c r="F8" s="199"/>
    </row>
    <row r="9" spans="1:16" ht="18.75" x14ac:dyDescent="0.25">
      <c r="A9" s="197" t="s">
        <v>290</v>
      </c>
      <c r="B9" s="198"/>
      <c r="C9" s="198"/>
      <c r="D9" s="198"/>
      <c r="E9" s="198"/>
      <c r="F9" s="199"/>
    </row>
    <row r="10" spans="1:16" x14ac:dyDescent="0.25">
      <c r="A10" s="199"/>
      <c r="B10" s="199"/>
      <c r="C10" s="199"/>
      <c r="D10" s="199"/>
      <c r="E10" s="199"/>
      <c r="F10" s="199"/>
    </row>
    <row r="12" spans="1:16" ht="44.25" customHeight="1" x14ac:dyDescent="0.35">
      <c r="A12" s="242" t="s">
        <v>291</v>
      </c>
      <c r="B12" s="242"/>
      <c r="C12" s="242"/>
      <c r="D12" s="242"/>
      <c r="E12" s="242"/>
      <c r="F12" s="242"/>
      <c r="G12" s="242"/>
      <c r="H12" s="242"/>
      <c r="I12" s="242"/>
      <c r="J12" s="242"/>
      <c r="K12" s="242"/>
      <c r="L12" s="242"/>
      <c r="M12" s="242"/>
      <c r="N12" s="132"/>
      <c r="O12" s="132"/>
      <c r="P12" s="132"/>
    </row>
    <row r="13" spans="1:16" ht="20.25" x14ac:dyDescent="0.25">
      <c r="A13" s="241"/>
      <c r="B13" s="241"/>
      <c r="C13" s="241"/>
      <c r="D13" s="241"/>
      <c r="E13" s="241"/>
      <c r="F13" s="241"/>
      <c r="G13" s="241"/>
      <c r="H13" s="241"/>
      <c r="I13" s="241"/>
      <c r="J13" s="241"/>
      <c r="K13" s="241"/>
      <c r="L13" s="241"/>
    </row>
  </sheetData>
  <mergeCells count="2">
    <mergeCell ref="A12:M12"/>
    <mergeCell ref="A13:L13"/>
  </mergeCells>
  <hyperlinks>
    <hyperlink ref="A5" r:id="rId1" display="mailto:ured@os-mokosica.skole.hr" xr:uid="{00000000-0004-0000-0000-000000000000}"/>
  </hyperlinks>
  <pageMargins left="0.7" right="0.7" top="0.75" bottom="0.75" header="0.3" footer="0.3"/>
  <pageSetup paperSize="9" scale="73" orientation="portrait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G91"/>
  <sheetViews>
    <sheetView workbookViewId="0">
      <selection activeCell="M15" sqref="M15"/>
    </sheetView>
  </sheetViews>
  <sheetFormatPr defaultRowHeight="15" x14ac:dyDescent="0.25"/>
  <cols>
    <col min="1" max="1" width="19.85546875" customWidth="1"/>
    <col min="2" max="2" width="63.5703125" customWidth="1"/>
    <col min="3" max="3" width="15" hidden="1" customWidth="1"/>
    <col min="4" max="5" width="14.7109375" customWidth="1"/>
    <col min="6" max="6" width="15.42578125" customWidth="1"/>
    <col min="7" max="7" width="15" customWidth="1"/>
  </cols>
  <sheetData>
    <row r="1" spans="1:7" ht="67.5" customHeight="1" x14ac:dyDescent="0.25">
      <c r="A1" s="216" t="s">
        <v>285</v>
      </c>
      <c r="B1" s="216"/>
      <c r="C1" s="216"/>
      <c r="D1" s="216"/>
      <c r="E1" s="216"/>
      <c r="F1" s="216"/>
      <c r="G1" s="216"/>
    </row>
    <row r="2" spans="1:7" ht="18" x14ac:dyDescent="0.25">
      <c r="A2" s="133"/>
      <c r="B2" s="133"/>
      <c r="C2" s="133"/>
      <c r="D2" s="133"/>
      <c r="E2" s="133"/>
      <c r="F2" s="133"/>
      <c r="G2" s="133"/>
    </row>
    <row r="3" spans="1:7" ht="15.75" x14ac:dyDescent="0.25">
      <c r="A3" s="240" t="s">
        <v>243</v>
      </c>
      <c r="B3" s="240"/>
      <c r="C3" s="240"/>
      <c r="D3" s="240"/>
      <c r="E3" s="240"/>
      <c r="F3" s="240"/>
      <c r="G3" s="240"/>
    </row>
    <row r="4" spans="1:7" ht="45" x14ac:dyDescent="0.25">
      <c r="A4" s="59" t="s">
        <v>22</v>
      </c>
      <c r="B4" s="59" t="s">
        <v>23</v>
      </c>
      <c r="C4" s="59" t="s">
        <v>277</v>
      </c>
      <c r="D4" s="72" t="s">
        <v>260</v>
      </c>
      <c r="E4" s="72" t="s">
        <v>261</v>
      </c>
      <c r="F4" s="72" t="s">
        <v>262</v>
      </c>
      <c r="G4" s="72" t="s">
        <v>263</v>
      </c>
    </row>
    <row r="5" spans="1:7" x14ac:dyDescent="0.25">
      <c r="A5" s="63"/>
      <c r="B5" s="115" t="s">
        <v>154</v>
      </c>
      <c r="C5" s="211">
        <f>C6+C19+C81+C76</f>
        <v>2339111.7400000002</v>
      </c>
      <c r="D5" s="116">
        <f>D6+D19+D81+D76</f>
        <v>2936441</v>
      </c>
      <c r="E5" s="116">
        <f>E6+E19+E81+E76</f>
        <v>3141480</v>
      </c>
      <c r="F5" s="116">
        <f t="shared" ref="F5:G5" si="0">F6+F19+F81+F76</f>
        <v>3217980</v>
      </c>
      <c r="G5" s="116">
        <f t="shared" si="0"/>
        <v>3239780</v>
      </c>
    </row>
    <row r="6" spans="1:7" x14ac:dyDescent="0.25">
      <c r="A6" s="109" t="s">
        <v>15</v>
      </c>
      <c r="B6" s="113" t="s">
        <v>14</v>
      </c>
      <c r="C6" s="212">
        <f>C7+C11+C15</f>
        <v>1726014.73</v>
      </c>
      <c r="D6" s="111">
        <f>D7+D11+D15</f>
        <v>2331810</v>
      </c>
      <c r="E6" s="111">
        <f t="shared" ref="E6:G6" si="1">E7+E11+E15</f>
        <v>2444510</v>
      </c>
      <c r="F6" s="111">
        <f t="shared" si="1"/>
        <v>2505010</v>
      </c>
      <c r="G6" s="111">
        <f t="shared" si="1"/>
        <v>2505010</v>
      </c>
    </row>
    <row r="7" spans="1:7" x14ac:dyDescent="0.25">
      <c r="A7" s="103" t="s">
        <v>69</v>
      </c>
      <c r="B7" s="104" t="s">
        <v>13</v>
      </c>
      <c r="C7" s="105">
        <f t="shared" ref="C7:D9" si="2">C8</f>
        <v>145670</v>
      </c>
      <c r="D7" s="105">
        <f t="shared" si="2"/>
        <v>161010</v>
      </c>
      <c r="E7" s="105">
        <f t="shared" ref="E7:G8" si="3">E8</f>
        <v>161010</v>
      </c>
      <c r="F7" s="105">
        <f t="shared" si="3"/>
        <v>161010</v>
      </c>
      <c r="G7" s="105">
        <f t="shared" si="3"/>
        <v>161010</v>
      </c>
    </row>
    <row r="8" spans="1:7" x14ac:dyDescent="0.25">
      <c r="A8" s="99" t="s">
        <v>9</v>
      </c>
      <c r="B8" s="100" t="s">
        <v>12</v>
      </c>
      <c r="C8" s="101">
        <f t="shared" si="2"/>
        <v>145670</v>
      </c>
      <c r="D8" s="101">
        <f t="shared" si="2"/>
        <v>161010</v>
      </c>
      <c r="E8" s="101">
        <f t="shared" si="3"/>
        <v>161010</v>
      </c>
      <c r="F8" s="101">
        <f t="shared" si="3"/>
        <v>161010</v>
      </c>
      <c r="G8" s="101">
        <f t="shared" si="3"/>
        <v>161010</v>
      </c>
    </row>
    <row r="9" spans="1:7" x14ac:dyDescent="0.25">
      <c r="A9" s="93">
        <v>6</v>
      </c>
      <c r="B9" s="91" t="s">
        <v>160</v>
      </c>
      <c r="C9" s="92">
        <f t="shared" si="2"/>
        <v>145670</v>
      </c>
      <c r="D9" s="92">
        <f t="shared" si="2"/>
        <v>161010</v>
      </c>
      <c r="E9" s="92">
        <f t="shared" ref="E9:G9" si="4">E10</f>
        <v>161010</v>
      </c>
      <c r="F9" s="92">
        <f t="shared" si="4"/>
        <v>161010</v>
      </c>
      <c r="G9" s="92">
        <f t="shared" si="4"/>
        <v>161010</v>
      </c>
    </row>
    <row r="10" spans="1:7" x14ac:dyDescent="0.25">
      <c r="A10" s="63">
        <v>67</v>
      </c>
      <c r="B10" s="61" t="s">
        <v>161</v>
      </c>
      <c r="C10" s="64">
        <v>145670</v>
      </c>
      <c r="D10" s="64">
        <f>'Prihodi na petu'!C9</f>
        <v>161010</v>
      </c>
      <c r="E10" s="64">
        <v>161010</v>
      </c>
      <c r="F10" s="64">
        <v>161010</v>
      </c>
      <c r="G10" s="64">
        <v>161010</v>
      </c>
    </row>
    <row r="11" spans="1:7" ht="26.25" x14ac:dyDescent="0.25">
      <c r="A11" s="103" t="s">
        <v>158</v>
      </c>
      <c r="B11" s="106" t="s">
        <v>157</v>
      </c>
      <c r="C11" s="105">
        <f t="shared" ref="C11:D13" si="5">C12</f>
        <v>0</v>
      </c>
      <c r="D11" s="105">
        <f t="shared" si="5"/>
        <v>0</v>
      </c>
      <c r="E11" s="105">
        <f t="shared" ref="E11:G12" si="6">E12</f>
        <v>0</v>
      </c>
      <c r="F11" s="105">
        <f t="shared" si="6"/>
        <v>0</v>
      </c>
      <c r="G11" s="105">
        <f t="shared" si="6"/>
        <v>0</v>
      </c>
    </row>
    <row r="12" spans="1:7" x14ac:dyDescent="0.25">
      <c r="A12" s="99" t="s">
        <v>9</v>
      </c>
      <c r="B12" s="100" t="s">
        <v>12</v>
      </c>
      <c r="C12" s="101">
        <f t="shared" si="5"/>
        <v>0</v>
      </c>
      <c r="D12" s="101">
        <f t="shared" si="5"/>
        <v>0</v>
      </c>
      <c r="E12" s="101">
        <f>E13</f>
        <v>0</v>
      </c>
      <c r="F12" s="101">
        <f t="shared" si="6"/>
        <v>0</v>
      </c>
      <c r="G12" s="101">
        <f t="shared" si="6"/>
        <v>0</v>
      </c>
    </row>
    <row r="13" spans="1:7" x14ac:dyDescent="0.25">
      <c r="A13" s="93">
        <v>6</v>
      </c>
      <c r="B13" s="91" t="s">
        <v>160</v>
      </c>
      <c r="C13" s="92">
        <f t="shared" si="5"/>
        <v>0</v>
      </c>
      <c r="D13" s="92">
        <f t="shared" si="5"/>
        <v>0</v>
      </c>
      <c r="E13" s="92">
        <f>E14</f>
        <v>0</v>
      </c>
      <c r="F13" s="92">
        <f t="shared" ref="F13:G13" si="7">F14</f>
        <v>0</v>
      </c>
      <c r="G13" s="92">
        <f t="shared" si="7"/>
        <v>0</v>
      </c>
    </row>
    <row r="14" spans="1:7" x14ac:dyDescent="0.25">
      <c r="A14" s="63">
        <v>67</v>
      </c>
      <c r="B14" s="89" t="s">
        <v>161</v>
      </c>
      <c r="C14" s="213">
        <v>0</v>
      </c>
      <c r="D14" s="64">
        <f>'Prihodi na petu'!C15</f>
        <v>0</v>
      </c>
      <c r="E14" s="64">
        <f>'Prihodi na petu'!D15</f>
        <v>0</v>
      </c>
      <c r="F14" s="64">
        <f>'Prihodi na petu'!E15</f>
        <v>0</v>
      </c>
      <c r="G14" s="64">
        <f>'Prihodi na petu'!F15</f>
        <v>0</v>
      </c>
    </row>
    <row r="15" spans="1:7" x14ac:dyDescent="0.25">
      <c r="A15" s="103" t="s">
        <v>159</v>
      </c>
      <c r="B15" s="103" t="s">
        <v>71</v>
      </c>
      <c r="C15" s="105">
        <f t="shared" ref="C15:E16" si="8">C16</f>
        <v>1580344.73</v>
      </c>
      <c r="D15" s="105">
        <f t="shared" si="8"/>
        <v>2170800</v>
      </c>
      <c r="E15" s="105">
        <f t="shared" si="8"/>
        <v>2283500</v>
      </c>
      <c r="F15" s="105">
        <f t="shared" ref="F15:G15" si="9">F16</f>
        <v>2344000</v>
      </c>
      <c r="G15" s="105">
        <f t="shared" si="9"/>
        <v>2344000</v>
      </c>
    </row>
    <row r="16" spans="1:7" x14ac:dyDescent="0.25">
      <c r="A16" s="99" t="s">
        <v>26</v>
      </c>
      <c r="B16" s="99" t="s">
        <v>164</v>
      </c>
      <c r="C16" s="101">
        <f t="shared" si="8"/>
        <v>1580344.73</v>
      </c>
      <c r="D16" s="101">
        <f t="shared" si="8"/>
        <v>2170800</v>
      </c>
      <c r="E16" s="101">
        <f t="shared" si="8"/>
        <v>2283500</v>
      </c>
      <c r="F16" s="101">
        <f t="shared" ref="F16:G17" si="10">F17</f>
        <v>2344000</v>
      </c>
      <c r="G16" s="101">
        <f t="shared" si="10"/>
        <v>2344000</v>
      </c>
    </row>
    <row r="17" spans="1:7" x14ac:dyDescent="0.25">
      <c r="A17" s="93">
        <v>6</v>
      </c>
      <c r="B17" s="91" t="s">
        <v>160</v>
      </c>
      <c r="C17" s="92">
        <f>C18</f>
        <v>1580344.73</v>
      </c>
      <c r="D17" s="92">
        <f>D18</f>
        <v>2170800</v>
      </c>
      <c r="E17" s="92">
        <f t="shared" ref="E17" si="11">E18</f>
        <v>2283500</v>
      </c>
      <c r="F17" s="92">
        <f t="shared" si="10"/>
        <v>2344000</v>
      </c>
      <c r="G17" s="92">
        <f t="shared" si="10"/>
        <v>2344000</v>
      </c>
    </row>
    <row r="18" spans="1:7" x14ac:dyDescent="0.25">
      <c r="A18" s="63">
        <v>63</v>
      </c>
      <c r="B18" s="61" t="s">
        <v>165</v>
      </c>
      <c r="C18" s="64">
        <v>1580344.73</v>
      </c>
      <c r="D18" s="64">
        <f>'Prihodi na petu'!C19</f>
        <v>2170800</v>
      </c>
      <c r="E18" s="64">
        <f>'Prihodi na petu'!D19</f>
        <v>2283500</v>
      </c>
      <c r="F18" s="64">
        <f>'Prihodi na petu'!E19</f>
        <v>2344000</v>
      </c>
      <c r="G18" s="64">
        <f>'Prihodi na petu'!F19</f>
        <v>2344000</v>
      </c>
    </row>
    <row r="19" spans="1:7" x14ac:dyDescent="0.25">
      <c r="A19" s="109" t="s">
        <v>96</v>
      </c>
      <c r="B19" s="112" t="s">
        <v>102</v>
      </c>
      <c r="C19" s="111">
        <f>C20+C35+C42+C46+C50+C57+C61+C69+C65</f>
        <v>579463.89</v>
      </c>
      <c r="D19" s="111">
        <f>D20+D35+D42+D46+D50+D57+D61+D69+D65</f>
        <v>575793</v>
      </c>
      <c r="E19" s="111">
        <f t="shared" ref="E19:G19" si="12">E20+E35+E42+E46+E50+E57+E61+E69+E65</f>
        <v>667570</v>
      </c>
      <c r="F19" s="111">
        <f t="shared" si="12"/>
        <v>683570</v>
      </c>
      <c r="G19" s="111">
        <f t="shared" si="12"/>
        <v>705370</v>
      </c>
    </row>
    <row r="20" spans="1:7" x14ac:dyDescent="0.25">
      <c r="A20" s="103" t="s">
        <v>97</v>
      </c>
      <c r="B20" s="103" t="s">
        <v>101</v>
      </c>
      <c r="C20" s="107">
        <f>C21+C24+C27+C30</f>
        <v>58328.82</v>
      </c>
      <c r="D20" s="107">
        <f>D21+D24+D27+D30</f>
        <v>44197</v>
      </c>
      <c r="E20" s="107">
        <f t="shared" ref="E20:G20" si="13">E21+E24+E27+E30</f>
        <v>60775</v>
      </c>
      <c r="F20" s="107">
        <f t="shared" si="13"/>
        <v>60875</v>
      </c>
      <c r="G20" s="107">
        <f t="shared" si="13"/>
        <v>60975</v>
      </c>
    </row>
    <row r="21" spans="1:7" x14ac:dyDescent="0.25">
      <c r="A21" s="99" t="s">
        <v>98</v>
      </c>
      <c r="B21" s="99" t="s">
        <v>100</v>
      </c>
      <c r="C21" s="102">
        <f>C22</f>
        <v>49875.93</v>
      </c>
      <c r="D21" s="102">
        <f>D22</f>
        <v>21150</v>
      </c>
      <c r="E21" s="102">
        <f t="shared" ref="E21:G21" si="14">E22</f>
        <v>37500</v>
      </c>
      <c r="F21" s="102">
        <f t="shared" si="14"/>
        <v>37500</v>
      </c>
      <c r="G21" s="102">
        <f t="shared" si="14"/>
        <v>37500</v>
      </c>
    </row>
    <row r="22" spans="1:7" x14ac:dyDescent="0.25">
      <c r="A22" s="93">
        <v>6</v>
      </c>
      <c r="B22" s="91" t="s">
        <v>160</v>
      </c>
      <c r="C22" s="90">
        <f>C23</f>
        <v>49875.93</v>
      </c>
      <c r="D22" s="90">
        <f>D23</f>
        <v>21150</v>
      </c>
      <c r="E22" s="90">
        <f t="shared" ref="E22:G22" si="15">E23</f>
        <v>37500</v>
      </c>
      <c r="F22" s="90">
        <f t="shared" si="15"/>
        <v>37500</v>
      </c>
      <c r="G22" s="90">
        <f t="shared" si="15"/>
        <v>37500</v>
      </c>
    </row>
    <row r="23" spans="1:7" x14ac:dyDescent="0.25">
      <c r="A23" s="63">
        <v>67</v>
      </c>
      <c r="B23" s="61" t="s">
        <v>161</v>
      </c>
      <c r="C23" s="64">
        <v>49875.93</v>
      </c>
      <c r="D23" s="62">
        <f>'Prihodi na petu'!C28</f>
        <v>21150</v>
      </c>
      <c r="E23" s="62">
        <f>'Prihodi na petu'!D28</f>
        <v>37500</v>
      </c>
      <c r="F23" s="62">
        <f>'Prihodi na petu'!E28</f>
        <v>37500</v>
      </c>
      <c r="G23" s="62">
        <f>'Prihodi na petu'!F28</f>
        <v>37500</v>
      </c>
    </row>
    <row r="24" spans="1:7" x14ac:dyDescent="0.25">
      <c r="A24" s="99" t="s">
        <v>99</v>
      </c>
      <c r="B24" s="99" t="s">
        <v>104</v>
      </c>
      <c r="C24" s="102">
        <f>C25</f>
        <v>1102.2</v>
      </c>
      <c r="D24" s="102">
        <f>D25</f>
        <v>400</v>
      </c>
      <c r="E24" s="102">
        <f t="shared" ref="E24:G24" si="16">E25</f>
        <v>1600</v>
      </c>
      <c r="F24" s="102">
        <f t="shared" si="16"/>
        <v>1600</v>
      </c>
      <c r="G24" s="102">
        <f t="shared" si="16"/>
        <v>1600</v>
      </c>
    </row>
    <row r="25" spans="1:7" x14ac:dyDescent="0.25">
      <c r="A25" s="93">
        <v>6</v>
      </c>
      <c r="B25" s="91" t="s">
        <v>160</v>
      </c>
      <c r="C25" s="90">
        <f>C26</f>
        <v>1102.2</v>
      </c>
      <c r="D25" s="90">
        <f>D26</f>
        <v>400</v>
      </c>
      <c r="E25" s="90">
        <f t="shared" ref="E25:G25" si="17">E26</f>
        <v>1600</v>
      </c>
      <c r="F25" s="90">
        <f t="shared" si="17"/>
        <v>1600</v>
      </c>
      <c r="G25" s="90">
        <f t="shared" si="17"/>
        <v>1600</v>
      </c>
    </row>
    <row r="26" spans="1:7" ht="26.25" x14ac:dyDescent="0.25">
      <c r="A26" s="63">
        <v>66</v>
      </c>
      <c r="B26" s="94" t="s">
        <v>169</v>
      </c>
      <c r="C26" s="213">
        <v>1102.2</v>
      </c>
      <c r="D26" s="62">
        <f>'Prihodi na petu'!C31</f>
        <v>400</v>
      </c>
      <c r="E26" s="62">
        <f>'Prihodi na petu'!D31</f>
        <v>1600</v>
      </c>
      <c r="F26" s="62">
        <f>'Prihodi na petu'!E31</f>
        <v>1600</v>
      </c>
      <c r="G26" s="62">
        <f>'Prihodi na petu'!F31</f>
        <v>1600</v>
      </c>
    </row>
    <row r="27" spans="1:7" x14ac:dyDescent="0.25">
      <c r="A27" s="99" t="s">
        <v>103</v>
      </c>
      <c r="B27" s="99" t="s">
        <v>114</v>
      </c>
      <c r="C27" s="101">
        <f>C28</f>
        <v>7350.69</v>
      </c>
      <c r="D27" s="101">
        <f>D28</f>
        <v>1995</v>
      </c>
      <c r="E27" s="101">
        <f t="shared" ref="E27:G27" si="18">E28</f>
        <v>0</v>
      </c>
      <c r="F27" s="101">
        <f t="shared" si="18"/>
        <v>0</v>
      </c>
      <c r="G27" s="101">
        <f t="shared" si="18"/>
        <v>0</v>
      </c>
    </row>
    <row r="28" spans="1:7" x14ac:dyDescent="0.25">
      <c r="A28" s="93">
        <v>9</v>
      </c>
      <c r="B28" s="93" t="s">
        <v>171</v>
      </c>
      <c r="C28" s="92">
        <f>C29</f>
        <v>7350.69</v>
      </c>
      <c r="D28" s="92">
        <f>D29</f>
        <v>1995</v>
      </c>
      <c r="E28" s="92">
        <f t="shared" ref="E28:G28" si="19">E29</f>
        <v>0</v>
      </c>
      <c r="F28" s="92">
        <f t="shared" si="19"/>
        <v>0</v>
      </c>
      <c r="G28" s="92">
        <f t="shared" si="19"/>
        <v>0</v>
      </c>
    </row>
    <row r="29" spans="1:7" x14ac:dyDescent="0.25">
      <c r="A29" s="63">
        <v>92</v>
      </c>
      <c r="B29" s="63" t="s">
        <v>172</v>
      </c>
      <c r="C29" s="64">
        <v>7350.69</v>
      </c>
      <c r="D29" s="64">
        <f>'Prihodi na petu'!C36</f>
        <v>1995</v>
      </c>
      <c r="E29" s="64">
        <f>'Prihodi na petu'!D36</f>
        <v>0</v>
      </c>
      <c r="F29" s="64">
        <f>'Prihodi na petu'!E36</f>
        <v>0</v>
      </c>
      <c r="G29" s="64">
        <f>'Prihodi na petu'!F36</f>
        <v>0</v>
      </c>
    </row>
    <row r="30" spans="1:7" x14ac:dyDescent="0.25">
      <c r="A30" s="99" t="s">
        <v>113</v>
      </c>
      <c r="B30" s="99" t="s">
        <v>118</v>
      </c>
      <c r="C30" s="101">
        <f>C31</f>
        <v>0</v>
      </c>
      <c r="D30" s="101">
        <f>D31</f>
        <v>20652</v>
      </c>
      <c r="E30" s="101">
        <f t="shared" ref="E30:G30" si="20">E31</f>
        <v>21675</v>
      </c>
      <c r="F30" s="101">
        <f t="shared" si="20"/>
        <v>21775</v>
      </c>
      <c r="G30" s="101">
        <f t="shared" si="20"/>
        <v>21875</v>
      </c>
    </row>
    <row r="31" spans="1:7" x14ac:dyDescent="0.25">
      <c r="A31" s="93">
        <v>6</v>
      </c>
      <c r="B31" s="91" t="s">
        <v>160</v>
      </c>
      <c r="C31" s="92">
        <f>SUM(C32:C34)</f>
        <v>0</v>
      </c>
      <c r="D31" s="92">
        <f>SUM(D32:D34)</f>
        <v>20652</v>
      </c>
      <c r="E31" s="92">
        <f t="shared" ref="E31:G31" si="21">SUM(E32:E34)</f>
        <v>21675</v>
      </c>
      <c r="F31" s="92">
        <f t="shared" si="21"/>
        <v>21775</v>
      </c>
      <c r="G31" s="92">
        <f t="shared" si="21"/>
        <v>21875</v>
      </c>
    </row>
    <row r="32" spans="1:7" x14ac:dyDescent="0.25">
      <c r="A32" s="63">
        <v>63</v>
      </c>
      <c r="B32" s="61" t="s">
        <v>165</v>
      </c>
      <c r="C32" s="64"/>
      <c r="D32" s="64">
        <f>'Prihodi na petu'!C41</f>
        <v>1689</v>
      </c>
      <c r="E32" s="64">
        <f>'Prihodi na petu'!D41</f>
        <v>3200</v>
      </c>
      <c r="F32" s="64">
        <f>'Prihodi na petu'!E41</f>
        <v>3300</v>
      </c>
      <c r="G32" s="64">
        <f>'Prihodi na petu'!F41</f>
        <v>3400</v>
      </c>
    </row>
    <row r="33" spans="1:7" x14ac:dyDescent="0.25">
      <c r="A33" s="63">
        <v>64</v>
      </c>
      <c r="B33" s="88" t="s">
        <v>175</v>
      </c>
      <c r="C33" s="214"/>
      <c r="D33" s="64">
        <f>'Prihodi na petu'!C49</f>
        <v>0</v>
      </c>
      <c r="E33" s="64">
        <f>'Prihodi na petu'!D49</f>
        <v>0</v>
      </c>
      <c r="F33" s="64">
        <f>'Prihodi na petu'!E49</f>
        <v>0</v>
      </c>
      <c r="G33" s="64">
        <f>'Prihodi na petu'!F49</f>
        <v>0</v>
      </c>
    </row>
    <row r="34" spans="1:7" ht="25.5" x14ac:dyDescent="0.25">
      <c r="A34" s="63">
        <v>65</v>
      </c>
      <c r="B34" s="95" t="s">
        <v>176</v>
      </c>
      <c r="C34" s="215"/>
      <c r="D34" s="64">
        <f>'Prihodi na petu'!C52</f>
        <v>18963</v>
      </c>
      <c r="E34" s="64">
        <f>'Prihodi na petu'!D52</f>
        <v>18475</v>
      </c>
      <c r="F34" s="64">
        <f>'Prihodi na petu'!E52</f>
        <v>18475</v>
      </c>
      <c r="G34" s="64">
        <f>'Prihodi na petu'!F52</f>
        <v>18475</v>
      </c>
    </row>
    <row r="35" spans="1:7" x14ac:dyDescent="0.25">
      <c r="A35" s="103" t="s">
        <v>119</v>
      </c>
      <c r="B35" s="103" t="s">
        <v>139</v>
      </c>
      <c r="C35" s="107">
        <f>C36+C39</f>
        <v>132848.09</v>
      </c>
      <c r="D35" s="107">
        <f>D36+D39</f>
        <v>153991</v>
      </c>
      <c r="E35" s="107">
        <f>E36+E39</f>
        <v>200795</v>
      </c>
      <c r="F35" s="107">
        <f t="shared" ref="F35:G35" si="22">F36+F39</f>
        <v>208595</v>
      </c>
      <c r="G35" s="107">
        <f t="shared" si="22"/>
        <v>222195</v>
      </c>
    </row>
    <row r="36" spans="1:7" x14ac:dyDescent="0.25">
      <c r="A36" s="99" t="s">
        <v>98</v>
      </c>
      <c r="B36" s="99" t="s">
        <v>100</v>
      </c>
      <c r="C36" s="102">
        <f>C37</f>
        <v>97181.71</v>
      </c>
      <c r="D36" s="102">
        <f>D37</f>
        <v>108400</v>
      </c>
      <c r="E36" s="102">
        <f t="shared" ref="E36:G40" si="23">E37</f>
        <v>154300</v>
      </c>
      <c r="F36" s="102">
        <f t="shared" si="23"/>
        <v>160100</v>
      </c>
      <c r="G36" s="102">
        <f t="shared" si="23"/>
        <v>171700</v>
      </c>
    </row>
    <row r="37" spans="1:7" x14ac:dyDescent="0.25">
      <c r="A37" s="93">
        <v>6</v>
      </c>
      <c r="B37" s="91" t="s">
        <v>160</v>
      </c>
      <c r="C37" s="90">
        <f>C38</f>
        <v>97181.71</v>
      </c>
      <c r="D37" s="90">
        <f>D38</f>
        <v>108400</v>
      </c>
      <c r="E37" s="90">
        <f t="shared" si="23"/>
        <v>154300</v>
      </c>
      <c r="F37" s="90">
        <f t="shared" si="23"/>
        <v>160100</v>
      </c>
      <c r="G37" s="90">
        <f t="shared" si="23"/>
        <v>171700</v>
      </c>
    </row>
    <row r="38" spans="1:7" x14ac:dyDescent="0.25">
      <c r="A38" s="63">
        <v>67</v>
      </c>
      <c r="B38" s="61" t="s">
        <v>161</v>
      </c>
      <c r="C38" s="64">
        <v>97181.71</v>
      </c>
      <c r="D38" s="62">
        <f>'Prihodi na petu'!C59</f>
        <v>108400</v>
      </c>
      <c r="E38" s="62">
        <f>'Prihodi na petu'!D59</f>
        <v>154300</v>
      </c>
      <c r="F38" s="62">
        <f>'Prihodi na petu'!E59</f>
        <v>160100</v>
      </c>
      <c r="G38" s="62">
        <f>'Prihodi na petu'!F59</f>
        <v>171700</v>
      </c>
    </row>
    <row r="39" spans="1:7" x14ac:dyDescent="0.25">
      <c r="A39" s="99" t="s">
        <v>113</v>
      </c>
      <c r="B39" s="99" t="s">
        <v>118</v>
      </c>
      <c r="C39" s="102">
        <f>C40</f>
        <v>35666.379999999997</v>
      </c>
      <c r="D39" s="102">
        <f>D40</f>
        <v>45591</v>
      </c>
      <c r="E39" s="102">
        <f t="shared" si="23"/>
        <v>46495</v>
      </c>
      <c r="F39" s="102">
        <f t="shared" si="23"/>
        <v>48495</v>
      </c>
      <c r="G39" s="102">
        <f t="shared" si="23"/>
        <v>50495</v>
      </c>
    </row>
    <row r="40" spans="1:7" x14ac:dyDescent="0.25">
      <c r="A40" s="93">
        <v>6</v>
      </c>
      <c r="B40" s="91" t="s">
        <v>160</v>
      </c>
      <c r="C40" s="90">
        <f>C41</f>
        <v>35666.379999999997</v>
      </c>
      <c r="D40" s="90">
        <f>D41</f>
        <v>45591</v>
      </c>
      <c r="E40" s="90">
        <f t="shared" si="23"/>
        <v>46495</v>
      </c>
      <c r="F40" s="90">
        <f t="shared" si="23"/>
        <v>48495</v>
      </c>
      <c r="G40" s="90">
        <f t="shared" si="23"/>
        <v>50495</v>
      </c>
    </row>
    <row r="41" spans="1:7" ht="25.5" x14ac:dyDescent="0.25">
      <c r="A41" s="63">
        <v>65</v>
      </c>
      <c r="B41" s="95" t="s">
        <v>176</v>
      </c>
      <c r="C41" s="215">
        <v>35666.379999999997</v>
      </c>
      <c r="D41" s="62">
        <f>'Prihodi na petu'!C62</f>
        <v>45591</v>
      </c>
      <c r="E41" s="62">
        <f>'Prihodi na petu'!D62</f>
        <v>46495</v>
      </c>
      <c r="F41" s="62">
        <f>'Prihodi na petu'!E62</f>
        <v>48495</v>
      </c>
      <c r="G41" s="62">
        <f>'Prihodi na petu'!F62</f>
        <v>50495</v>
      </c>
    </row>
    <row r="42" spans="1:7" x14ac:dyDescent="0.25">
      <c r="A42" s="103" t="s">
        <v>120</v>
      </c>
      <c r="B42" s="103" t="s">
        <v>121</v>
      </c>
      <c r="C42" s="107">
        <f t="shared" ref="C42:D44" si="24">C43</f>
        <v>68970.05</v>
      </c>
      <c r="D42" s="107">
        <f t="shared" si="24"/>
        <v>0</v>
      </c>
      <c r="E42" s="107">
        <f t="shared" ref="E42:G44" si="25">E43</f>
        <v>12000</v>
      </c>
      <c r="F42" s="107">
        <f t="shared" si="25"/>
        <v>12000</v>
      </c>
      <c r="G42" s="107">
        <f t="shared" si="25"/>
        <v>12000</v>
      </c>
    </row>
    <row r="43" spans="1:7" x14ac:dyDescent="0.25">
      <c r="A43" s="99" t="s">
        <v>98</v>
      </c>
      <c r="B43" s="99" t="s">
        <v>100</v>
      </c>
      <c r="C43" s="102">
        <f t="shared" si="24"/>
        <v>68970.05</v>
      </c>
      <c r="D43" s="102">
        <f t="shared" si="24"/>
        <v>0</v>
      </c>
      <c r="E43" s="102">
        <f t="shared" si="25"/>
        <v>12000</v>
      </c>
      <c r="F43" s="102">
        <f t="shared" si="25"/>
        <v>12000</v>
      </c>
      <c r="G43" s="102">
        <f t="shared" si="25"/>
        <v>12000</v>
      </c>
    </row>
    <row r="44" spans="1:7" x14ac:dyDescent="0.25">
      <c r="A44" s="93">
        <v>6</v>
      </c>
      <c r="B44" s="91" t="s">
        <v>160</v>
      </c>
      <c r="C44" s="90">
        <f t="shared" si="24"/>
        <v>68970.05</v>
      </c>
      <c r="D44" s="90">
        <f t="shared" si="24"/>
        <v>0</v>
      </c>
      <c r="E44" s="90">
        <f t="shared" si="25"/>
        <v>12000</v>
      </c>
      <c r="F44" s="90">
        <f t="shared" si="25"/>
        <v>12000</v>
      </c>
      <c r="G44" s="90">
        <f t="shared" si="25"/>
        <v>12000</v>
      </c>
    </row>
    <row r="45" spans="1:7" x14ac:dyDescent="0.25">
      <c r="A45" s="63">
        <v>67</v>
      </c>
      <c r="B45" s="61" t="s">
        <v>161</v>
      </c>
      <c r="C45" s="64">
        <v>68970.05</v>
      </c>
      <c r="D45" s="62">
        <f>'Prihodi na petu'!C70</f>
        <v>0</v>
      </c>
      <c r="E45" s="62">
        <f>'Prihodi na petu'!D70</f>
        <v>12000</v>
      </c>
      <c r="F45" s="62">
        <f>'Prihodi na petu'!E70</f>
        <v>12000</v>
      </c>
      <c r="G45" s="62">
        <f>'Prihodi na petu'!F70</f>
        <v>12000</v>
      </c>
    </row>
    <row r="46" spans="1:7" x14ac:dyDescent="0.25">
      <c r="A46" s="103" t="s">
        <v>122</v>
      </c>
      <c r="B46" s="103" t="s">
        <v>140</v>
      </c>
      <c r="C46" s="107">
        <f t="shared" ref="C46:D48" si="26">C47</f>
        <v>17440</v>
      </c>
      <c r="D46" s="107">
        <f t="shared" si="26"/>
        <v>24000</v>
      </c>
      <c r="E46" s="107">
        <f t="shared" ref="E46:G48" si="27">E47</f>
        <v>24000</v>
      </c>
      <c r="F46" s="107">
        <f t="shared" si="27"/>
        <v>25000</v>
      </c>
      <c r="G46" s="107">
        <f t="shared" si="27"/>
        <v>26000</v>
      </c>
    </row>
    <row r="47" spans="1:7" x14ac:dyDescent="0.25">
      <c r="A47" s="99" t="s">
        <v>98</v>
      </c>
      <c r="B47" s="99" t="s">
        <v>100</v>
      </c>
      <c r="C47" s="102">
        <f t="shared" si="26"/>
        <v>17440</v>
      </c>
      <c r="D47" s="102">
        <f t="shared" si="26"/>
        <v>24000</v>
      </c>
      <c r="E47" s="102">
        <f t="shared" si="27"/>
        <v>24000</v>
      </c>
      <c r="F47" s="102">
        <f t="shared" si="27"/>
        <v>25000</v>
      </c>
      <c r="G47" s="102">
        <f t="shared" si="27"/>
        <v>26000</v>
      </c>
    </row>
    <row r="48" spans="1:7" x14ac:dyDescent="0.25">
      <c r="A48" s="93">
        <v>6</v>
      </c>
      <c r="B48" s="91" t="s">
        <v>160</v>
      </c>
      <c r="C48" s="90">
        <f t="shared" si="26"/>
        <v>17440</v>
      </c>
      <c r="D48" s="90">
        <f t="shared" si="26"/>
        <v>24000</v>
      </c>
      <c r="E48" s="90">
        <f t="shared" si="27"/>
        <v>24000</v>
      </c>
      <c r="F48" s="90">
        <f t="shared" si="27"/>
        <v>25000</v>
      </c>
      <c r="G48" s="90">
        <f t="shared" si="27"/>
        <v>26000</v>
      </c>
    </row>
    <row r="49" spans="1:7" x14ac:dyDescent="0.25">
      <c r="A49" s="63">
        <v>67</v>
      </c>
      <c r="B49" s="61" t="s">
        <v>161</v>
      </c>
      <c r="C49" s="64">
        <v>17440</v>
      </c>
      <c r="D49" s="62">
        <f>'Prihodi na petu'!C76</f>
        <v>24000</v>
      </c>
      <c r="E49" s="62">
        <f>'Prihodi na petu'!D76</f>
        <v>24000</v>
      </c>
      <c r="F49" s="62">
        <f>'Prihodi na petu'!E76</f>
        <v>25000</v>
      </c>
      <c r="G49" s="62">
        <f>'Prihodi na petu'!F76</f>
        <v>26000</v>
      </c>
    </row>
    <row r="50" spans="1:7" x14ac:dyDescent="0.25">
      <c r="A50" s="103" t="s">
        <v>123</v>
      </c>
      <c r="B50" s="103" t="s">
        <v>187</v>
      </c>
      <c r="C50" s="107">
        <f>C51+C54</f>
        <v>87259.09</v>
      </c>
      <c r="D50" s="107">
        <f>D51+D54</f>
        <v>125250</v>
      </c>
      <c r="E50" s="107">
        <f t="shared" ref="E50:G50" si="28">E51+E54</f>
        <v>135900</v>
      </c>
      <c r="F50" s="107">
        <f t="shared" si="28"/>
        <v>135900</v>
      </c>
      <c r="G50" s="107">
        <f t="shared" si="28"/>
        <v>135900</v>
      </c>
    </row>
    <row r="51" spans="1:7" x14ac:dyDescent="0.25">
      <c r="A51" s="99" t="s">
        <v>98</v>
      </c>
      <c r="B51" s="99" t="s">
        <v>100</v>
      </c>
      <c r="C51" s="102">
        <f>C52</f>
        <v>47322.09</v>
      </c>
      <c r="D51" s="102">
        <f>D52</f>
        <v>71650</v>
      </c>
      <c r="E51" s="102">
        <f t="shared" ref="E51:G52" si="29">E52</f>
        <v>75650</v>
      </c>
      <c r="F51" s="102">
        <f t="shared" si="29"/>
        <v>75650</v>
      </c>
      <c r="G51" s="102">
        <f t="shared" si="29"/>
        <v>75650</v>
      </c>
    </row>
    <row r="52" spans="1:7" x14ac:dyDescent="0.25">
      <c r="A52" s="93">
        <v>6</v>
      </c>
      <c r="B52" s="91" t="s">
        <v>160</v>
      </c>
      <c r="C52" s="90">
        <f>C53</f>
        <v>47322.09</v>
      </c>
      <c r="D52" s="90">
        <f>D53</f>
        <v>71650</v>
      </c>
      <c r="E52" s="90">
        <f t="shared" si="29"/>
        <v>75650</v>
      </c>
      <c r="F52" s="90">
        <f t="shared" si="29"/>
        <v>75650</v>
      </c>
      <c r="G52" s="90">
        <f t="shared" si="29"/>
        <v>75650</v>
      </c>
    </row>
    <row r="53" spans="1:7" x14ac:dyDescent="0.25">
      <c r="A53" s="63">
        <v>67</v>
      </c>
      <c r="B53" s="61" t="s">
        <v>161</v>
      </c>
      <c r="C53" s="64">
        <v>47322.09</v>
      </c>
      <c r="D53" s="62">
        <f>'Prihodi na petu'!C82</f>
        <v>71650</v>
      </c>
      <c r="E53" s="62">
        <f>'Prihodi na petu'!D82</f>
        <v>75650</v>
      </c>
      <c r="F53" s="62">
        <f>'Prihodi na petu'!E82</f>
        <v>75650</v>
      </c>
      <c r="G53" s="62">
        <f>'Prihodi na petu'!F82</f>
        <v>75650</v>
      </c>
    </row>
    <row r="54" spans="1:7" x14ac:dyDescent="0.25">
      <c r="A54" s="99" t="s">
        <v>124</v>
      </c>
      <c r="B54" s="99" t="s">
        <v>142</v>
      </c>
      <c r="C54" s="101">
        <f>C55</f>
        <v>39937</v>
      </c>
      <c r="D54" s="101">
        <f>D55</f>
        <v>53600</v>
      </c>
      <c r="E54" s="101">
        <f t="shared" ref="E54:G55" si="30">E55</f>
        <v>60250</v>
      </c>
      <c r="F54" s="101">
        <f t="shared" si="30"/>
        <v>60250</v>
      </c>
      <c r="G54" s="101">
        <f t="shared" si="30"/>
        <v>60250</v>
      </c>
    </row>
    <row r="55" spans="1:7" x14ac:dyDescent="0.25">
      <c r="A55" s="93">
        <v>6</v>
      </c>
      <c r="B55" s="91" t="s">
        <v>160</v>
      </c>
      <c r="C55" s="92">
        <f>C56</f>
        <v>39937</v>
      </c>
      <c r="D55" s="92">
        <f>D56</f>
        <v>53600</v>
      </c>
      <c r="E55" s="92">
        <f t="shared" si="30"/>
        <v>60250</v>
      </c>
      <c r="F55" s="92">
        <f t="shared" si="30"/>
        <v>60250</v>
      </c>
      <c r="G55" s="92">
        <f t="shared" si="30"/>
        <v>60250</v>
      </c>
    </row>
    <row r="56" spans="1:7" x14ac:dyDescent="0.25">
      <c r="A56" s="63">
        <v>67</v>
      </c>
      <c r="B56" s="61" t="s">
        <v>161</v>
      </c>
      <c r="C56" s="64">
        <v>39937</v>
      </c>
      <c r="D56" s="64">
        <f>'Prihodi na petu'!C87</f>
        <v>53600</v>
      </c>
      <c r="E56" s="64">
        <f>'Prihodi na petu'!D87</f>
        <v>60250</v>
      </c>
      <c r="F56" s="64">
        <f>'Prihodi na petu'!E87</f>
        <v>60250</v>
      </c>
      <c r="G56" s="64">
        <f>'Prihodi na petu'!F87</f>
        <v>60250</v>
      </c>
    </row>
    <row r="57" spans="1:7" x14ac:dyDescent="0.25">
      <c r="A57" s="103" t="s">
        <v>125</v>
      </c>
      <c r="B57" s="103" t="s">
        <v>143</v>
      </c>
      <c r="C57" s="105">
        <f t="shared" ref="C57:D59" si="31">C58</f>
        <v>0</v>
      </c>
      <c r="D57" s="105">
        <f t="shared" si="31"/>
        <v>0</v>
      </c>
      <c r="E57" s="105">
        <f t="shared" ref="E57:G59" si="32">E58</f>
        <v>0</v>
      </c>
      <c r="F57" s="105">
        <f t="shared" si="32"/>
        <v>0</v>
      </c>
      <c r="G57" s="105">
        <f t="shared" si="32"/>
        <v>0</v>
      </c>
    </row>
    <row r="58" spans="1:7" x14ac:dyDescent="0.25">
      <c r="A58" s="99" t="s">
        <v>98</v>
      </c>
      <c r="B58" s="99" t="s">
        <v>100</v>
      </c>
      <c r="C58" s="101">
        <f t="shared" si="31"/>
        <v>0</v>
      </c>
      <c r="D58" s="101">
        <f t="shared" si="31"/>
        <v>0</v>
      </c>
      <c r="E58" s="101">
        <f t="shared" si="32"/>
        <v>0</v>
      </c>
      <c r="F58" s="101">
        <f t="shared" si="32"/>
        <v>0</v>
      </c>
      <c r="G58" s="101">
        <f t="shared" si="32"/>
        <v>0</v>
      </c>
    </row>
    <row r="59" spans="1:7" x14ac:dyDescent="0.25">
      <c r="A59" s="93">
        <v>6</v>
      </c>
      <c r="B59" s="91" t="s">
        <v>160</v>
      </c>
      <c r="C59" s="92">
        <f t="shared" si="31"/>
        <v>0</v>
      </c>
      <c r="D59" s="92">
        <f t="shared" si="31"/>
        <v>0</v>
      </c>
      <c r="E59" s="92">
        <f t="shared" si="32"/>
        <v>0</v>
      </c>
      <c r="F59" s="92">
        <f t="shared" si="32"/>
        <v>0</v>
      </c>
      <c r="G59" s="92">
        <f t="shared" si="32"/>
        <v>0</v>
      </c>
    </row>
    <row r="60" spans="1:7" x14ac:dyDescent="0.25">
      <c r="A60" s="63">
        <v>67</v>
      </c>
      <c r="B60" s="61" t="s">
        <v>161</v>
      </c>
      <c r="C60" s="64">
        <v>0</v>
      </c>
      <c r="D60" s="64">
        <f>'Prihodi na petu'!C93</f>
        <v>0</v>
      </c>
      <c r="E60" s="64">
        <f>'Prihodi na petu'!D93</f>
        <v>0</v>
      </c>
      <c r="F60" s="64">
        <f>'Prihodi na petu'!E93</f>
        <v>0</v>
      </c>
      <c r="G60" s="64">
        <f>'Prihodi na petu'!F93</f>
        <v>0</v>
      </c>
    </row>
    <row r="61" spans="1:7" x14ac:dyDescent="0.25">
      <c r="A61" s="103" t="s">
        <v>126</v>
      </c>
      <c r="B61" s="103" t="s">
        <v>127</v>
      </c>
      <c r="C61" s="107">
        <f t="shared" ref="C61:D63" si="33">C62</f>
        <v>36491.47</v>
      </c>
      <c r="D61" s="107">
        <f t="shared" si="33"/>
        <v>37000</v>
      </c>
      <c r="E61" s="107">
        <f t="shared" ref="E61:G67" si="34">E62</f>
        <v>39000</v>
      </c>
      <c r="F61" s="107">
        <f t="shared" si="34"/>
        <v>41000</v>
      </c>
      <c r="G61" s="107">
        <f t="shared" si="34"/>
        <v>43000</v>
      </c>
    </row>
    <row r="62" spans="1:7" x14ac:dyDescent="0.25">
      <c r="A62" s="99" t="s">
        <v>113</v>
      </c>
      <c r="B62" s="99" t="s">
        <v>118</v>
      </c>
      <c r="C62" s="102">
        <f t="shared" si="33"/>
        <v>36491.47</v>
      </c>
      <c r="D62" s="102">
        <f t="shared" si="33"/>
        <v>37000</v>
      </c>
      <c r="E62" s="102">
        <f t="shared" si="34"/>
        <v>39000</v>
      </c>
      <c r="F62" s="102">
        <f t="shared" si="34"/>
        <v>41000</v>
      </c>
      <c r="G62" s="102">
        <f t="shared" si="34"/>
        <v>43000</v>
      </c>
    </row>
    <row r="63" spans="1:7" x14ac:dyDescent="0.25">
      <c r="A63" s="93">
        <v>6</v>
      </c>
      <c r="B63" s="91" t="s">
        <v>160</v>
      </c>
      <c r="C63" s="90">
        <f t="shared" si="33"/>
        <v>36491.47</v>
      </c>
      <c r="D63" s="90">
        <f t="shared" si="33"/>
        <v>37000</v>
      </c>
      <c r="E63" s="90">
        <f t="shared" si="34"/>
        <v>39000</v>
      </c>
      <c r="F63" s="90">
        <f t="shared" si="34"/>
        <v>41000</v>
      </c>
      <c r="G63" s="90">
        <f t="shared" si="34"/>
        <v>43000</v>
      </c>
    </row>
    <row r="64" spans="1:7" x14ac:dyDescent="0.25">
      <c r="A64" s="63">
        <v>63</v>
      </c>
      <c r="B64" s="61" t="s">
        <v>258</v>
      </c>
      <c r="C64" s="64">
        <v>36491.47</v>
      </c>
      <c r="D64" s="62">
        <f>'Prihodi na petu'!C99</f>
        <v>37000</v>
      </c>
      <c r="E64" s="62">
        <f>'Prihodi na petu'!D99</f>
        <v>39000</v>
      </c>
      <c r="F64" s="62">
        <f>'Prihodi na petu'!E99</f>
        <v>41000</v>
      </c>
      <c r="G64" s="62">
        <f>'Prihodi na petu'!F99</f>
        <v>43000</v>
      </c>
    </row>
    <row r="65" spans="1:7" x14ac:dyDescent="0.25">
      <c r="A65" s="103" t="s">
        <v>255</v>
      </c>
      <c r="B65" s="103" t="s">
        <v>259</v>
      </c>
      <c r="C65" s="107">
        <f t="shared" ref="C65:D67" si="35">C66</f>
        <v>173856.42</v>
      </c>
      <c r="D65" s="107">
        <f t="shared" si="35"/>
        <v>186375</v>
      </c>
      <c r="E65" s="107">
        <f t="shared" si="34"/>
        <v>190000</v>
      </c>
      <c r="F65" s="107">
        <f t="shared" si="34"/>
        <v>195000</v>
      </c>
      <c r="G65" s="107">
        <f t="shared" si="34"/>
        <v>200000</v>
      </c>
    </row>
    <row r="66" spans="1:7" x14ac:dyDescent="0.25">
      <c r="A66" s="99" t="s">
        <v>113</v>
      </c>
      <c r="B66" s="99" t="s">
        <v>118</v>
      </c>
      <c r="C66" s="102">
        <f t="shared" si="35"/>
        <v>173856.42</v>
      </c>
      <c r="D66" s="102">
        <f t="shared" si="35"/>
        <v>186375</v>
      </c>
      <c r="E66" s="102">
        <f t="shared" si="34"/>
        <v>190000</v>
      </c>
      <c r="F66" s="102">
        <f t="shared" si="34"/>
        <v>195000</v>
      </c>
      <c r="G66" s="102">
        <f t="shared" si="34"/>
        <v>200000</v>
      </c>
    </row>
    <row r="67" spans="1:7" x14ac:dyDescent="0.25">
      <c r="A67" s="93">
        <v>6</v>
      </c>
      <c r="B67" s="91" t="s">
        <v>160</v>
      </c>
      <c r="C67" s="90">
        <f t="shared" si="35"/>
        <v>173856.42</v>
      </c>
      <c r="D67" s="90">
        <f t="shared" si="35"/>
        <v>186375</v>
      </c>
      <c r="E67" s="90">
        <f t="shared" si="34"/>
        <v>190000</v>
      </c>
      <c r="F67" s="90">
        <f t="shared" si="34"/>
        <v>195000</v>
      </c>
      <c r="G67" s="90">
        <f t="shared" si="34"/>
        <v>200000</v>
      </c>
    </row>
    <row r="68" spans="1:7" x14ac:dyDescent="0.25">
      <c r="A68" s="63">
        <v>63</v>
      </c>
      <c r="B68" s="61" t="s">
        <v>258</v>
      </c>
      <c r="C68" s="64">
        <v>173856.42</v>
      </c>
      <c r="D68" s="62">
        <f>'Prihodi na petu'!C105</f>
        <v>186375</v>
      </c>
      <c r="E68" s="62">
        <f>'Prihodi na petu'!D105</f>
        <v>190000</v>
      </c>
      <c r="F68" s="62">
        <f>'Prihodi na petu'!E105</f>
        <v>195000</v>
      </c>
      <c r="G68" s="62">
        <f>'Prihodi na petu'!F105</f>
        <v>200000</v>
      </c>
    </row>
    <row r="69" spans="1:7" x14ac:dyDescent="0.25">
      <c r="A69" s="103" t="s">
        <v>129</v>
      </c>
      <c r="B69" s="103" t="s">
        <v>146</v>
      </c>
      <c r="C69" s="107">
        <f>C70+C73</f>
        <v>4269.95</v>
      </c>
      <c r="D69" s="107">
        <f>D70+D73</f>
        <v>4980</v>
      </c>
      <c r="E69" s="107">
        <f t="shared" ref="E69:G69" si="36">E70+E73</f>
        <v>5100</v>
      </c>
      <c r="F69" s="107">
        <f t="shared" si="36"/>
        <v>5200</v>
      </c>
      <c r="G69" s="107">
        <f t="shared" si="36"/>
        <v>5300</v>
      </c>
    </row>
    <row r="70" spans="1:7" x14ac:dyDescent="0.25">
      <c r="A70" s="99" t="s">
        <v>128</v>
      </c>
      <c r="B70" s="99" t="s">
        <v>147</v>
      </c>
      <c r="C70" s="102">
        <f>C71</f>
        <v>367.49</v>
      </c>
      <c r="D70" s="102">
        <f>D71</f>
        <v>600</v>
      </c>
      <c r="E70" s="102">
        <f t="shared" ref="E70:G71" si="37">E71</f>
        <v>600</v>
      </c>
      <c r="F70" s="102">
        <f t="shared" si="37"/>
        <v>600</v>
      </c>
      <c r="G70" s="102">
        <f t="shared" si="37"/>
        <v>600</v>
      </c>
    </row>
    <row r="71" spans="1:7" x14ac:dyDescent="0.25">
      <c r="A71" s="93">
        <v>6</v>
      </c>
      <c r="B71" s="91" t="s">
        <v>160</v>
      </c>
      <c r="C71" s="90">
        <f>C72</f>
        <v>367.49</v>
      </c>
      <c r="D71" s="90">
        <f>D72</f>
        <v>600</v>
      </c>
      <c r="E71" s="90">
        <f t="shared" si="37"/>
        <v>600</v>
      </c>
      <c r="F71" s="90">
        <f t="shared" si="37"/>
        <v>600</v>
      </c>
      <c r="G71" s="90">
        <f t="shared" si="37"/>
        <v>600</v>
      </c>
    </row>
    <row r="72" spans="1:7" x14ac:dyDescent="0.25">
      <c r="A72" s="63">
        <v>67</v>
      </c>
      <c r="B72" s="61" t="s">
        <v>161</v>
      </c>
      <c r="C72" s="64">
        <v>367.49</v>
      </c>
      <c r="D72" s="62">
        <f>'Prihodi na petu'!C111</f>
        <v>600</v>
      </c>
      <c r="E72" s="62">
        <f>'Prihodi na petu'!D111</f>
        <v>600</v>
      </c>
      <c r="F72" s="62">
        <f>'Prihodi na petu'!E111</f>
        <v>600</v>
      </c>
      <c r="G72" s="62">
        <f>'Prihodi na petu'!F111</f>
        <v>600</v>
      </c>
    </row>
    <row r="73" spans="1:7" x14ac:dyDescent="0.25">
      <c r="A73" s="99" t="s">
        <v>124</v>
      </c>
      <c r="B73" s="99" t="s">
        <v>142</v>
      </c>
      <c r="C73" s="101">
        <f>C74</f>
        <v>3902.46</v>
      </c>
      <c r="D73" s="101">
        <f>D74</f>
        <v>4380</v>
      </c>
      <c r="E73" s="101">
        <f t="shared" ref="E73:G74" si="38">E74</f>
        <v>4500</v>
      </c>
      <c r="F73" s="101">
        <f t="shared" si="38"/>
        <v>4600</v>
      </c>
      <c r="G73" s="101">
        <f t="shared" si="38"/>
        <v>4700</v>
      </c>
    </row>
    <row r="74" spans="1:7" x14ac:dyDescent="0.25">
      <c r="A74" s="93">
        <v>6</v>
      </c>
      <c r="B74" s="91" t="s">
        <v>160</v>
      </c>
      <c r="C74" s="92">
        <f>C75</f>
        <v>3902.46</v>
      </c>
      <c r="D74" s="92">
        <f>D75</f>
        <v>4380</v>
      </c>
      <c r="E74" s="92">
        <f t="shared" si="38"/>
        <v>4500</v>
      </c>
      <c r="F74" s="92">
        <f t="shared" si="38"/>
        <v>4600</v>
      </c>
      <c r="G74" s="92">
        <f t="shared" si="38"/>
        <v>4700</v>
      </c>
    </row>
    <row r="75" spans="1:7" x14ac:dyDescent="0.25">
      <c r="A75" s="63">
        <v>67</v>
      </c>
      <c r="B75" s="61" t="s">
        <v>161</v>
      </c>
      <c r="C75" s="64">
        <v>3902.46</v>
      </c>
      <c r="D75" s="64">
        <f>'Prihodi na petu'!C116</f>
        <v>4380</v>
      </c>
      <c r="E75" s="64">
        <f>'Prihodi na petu'!D116</f>
        <v>4500</v>
      </c>
      <c r="F75" s="64">
        <f>'Prihodi na petu'!E116</f>
        <v>4600</v>
      </c>
      <c r="G75" s="64">
        <f>'Prihodi na petu'!F116</f>
        <v>4700</v>
      </c>
    </row>
    <row r="76" spans="1:7" x14ac:dyDescent="0.25">
      <c r="A76" s="109" t="s">
        <v>130</v>
      </c>
      <c r="B76" s="110" t="s">
        <v>148</v>
      </c>
      <c r="C76" s="111">
        <f t="shared" ref="C76:D79" si="39">C77</f>
        <v>26545</v>
      </c>
      <c r="D76" s="111">
        <f t="shared" si="39"/>
        <v>26545</v>
      </c>
      <c r="E76" s="111">
        <f t="shared" ref="E76:G79" si="40">E77</f>
        <v>27000</v>
      </c>
      <c r="F76" s="111">
        <f t="shared" si="40"/>
        <v>27000</v>
      </c>
      <c r="G76" s="111">
        <f t="shared" si="40"/>
        <v>27000</v>
      </c>
    </row>
    <row r="77" spans="1:7" ht="26.25" x14ac:dyDescent="0.25">
      <c r="A77" s="108" t="s">
        <v>188</v>
      </c>
      <c r="B77" s="103" t="s">
        <v>131</v>
      </c>
      <c r="C77" s="107">
        <f t="shared" si="39"/>
        <v>26545</v>
      </c>
      <c r="D77" s="107">
        <f t="shared" si="39"/>
        <v>26545</v>
      </c>
      <c r="E77" s="107">
        <f t="shared" si="40"/>
        <v>27000</v>
      </c>
      <c r="F77" s="107">
        <f t="shared" si="40"/>
        <v>27000</v>
      </c>
      <c r="G77" s="107">
        <f t="shared" si="40"/>
        <v>27000</v>
      </c>
    </row>
    <row r="78" spans="1:7" x14ac:dyDescent="0.25">
      <c r="A78" s="99" t="s">
        <v>9</v>
      </c>
      <c r="B78" s="99" t="s">
        <v>12</v>
      </c>
      <c r="C78" s="102">
        <f t="shared" si="39"/>
        <v>26545</v>
      </c>
      <c r="D78" s="102">
        <f t="shared" si="39"/>
        <v>26545</v>
      </c>
      <c r="E78" s="102">
        <f t="shared" si="40"/>
        <v>27000</v>
      </c>
      <c r="F78" s="102">
        <f t="shared" si="40"/>
        <v>27000</v>
      </c>
      <c r="G78" s="102">
        <f t="shared" si="40"/>
        <v>27000</v>
      </c>
    </row>
    <row r="79" spans="1:7" x14ac:dyDescent="0.25">
      <c r="A79" s="93">
        <v>6</v>
      </c>
      <c r="B79" s="91" t="s">
        <v>160</v>
      </c>
      <c r="C79" s="90">
        <f t="shared" si="39"/>
        <v>26545</v>
      </c>
      <c r="D79" s="90">
        <f t="shared" si="39"/>
        <v>26545</v>
      </c>
      <c r="E79" s="90">
        <f t="shared" si="40"/>
        <v>27000</v>
      </c>
      <c r="F79" s="90">
        <f t="shared" si="40"/>
        <v>27000</v>
      </c>
      <c r="G79" s="90">
        <f t="shared" si="40"/>
        <v>27000</v>
      </c>
    </row>
    <row r="80" spans="1:7" x14ac:dyDescent="0.25">
      <c r="A80" s="63">
        <v>67</v>
      </c>
      <c r="B80" s="61" t="s">
        <v>161</v>
      </c>
      <c r="C80" s="64">
        <v>26545</v>
      </c>
      <c r="D80" s="62">
        <f>'Prihodi na petu'!C123</f>
        <v>26545</v>
      </c>
      <c r="E80" s="62">
        <f>'Prihodi na petu'!D123</f>
        <v>27000</v>
      </c>
      <c r="F80" s="62">
        <f>'Prihodi na petu'!E123</f>
        <v>27000</v>
      </c>
      <c r="G80" s="62">
        <f>'Prihodi na petu'!F123</f>
        <v>27000</v>
      </c>
    </row>
    <row r="81" spans="1:7" ht="26.25" x14ac:dyDescent="0.25">
      <c r="A81" s="109" t="s">
        <v>132</v>
      </c>
      <c r="B81" s="110" t="s">
        <v>150</v>
      </c>
      <c r="C81" s="111">
        <f>C82</f>
        <v>7088.12</v>
      </c>
      <c r="D81" s="111">
        <f>D82</f>
        <v>2293</v>
      </c>
      <c r="E81" s="111">
        <f t="shared" ref="E81:G81" si="41">E82</f>
        <v>2400</v>
      </c>
      <c r="F81" s="111">
        <f t="shared" si="41"/>
        <v>2400</v>
      </c>
      <c r="G81" s="111">
        <f t="shared" si="41"/>
        <v>2400</v>
      </c>
    </row>
    <row r="82" spans="1:7" x14ac:dyDescent="0.25">
      <c r="A82" s="103" t="s">
        <v>152</v>
      </c>
      <c r="B82" s="103" t="s">
        <v>131</v>
      </c>
      <c r="C82" s="107">
        <f>C83+C86+C89</f>
        <v>7088.12</v>
      </c>
      <c r="D82" s="107">
        <f>D83+D86+D89</f>
        <v>2293</v>
      </c>
      <c r="E82" s="107">
        <f t="shared" ref="E82:G82" si="42">E83+E86+E89</f>
        <v>2400</v>
      </c>
      <c r="F82" s="107">
        <f t="shared" si="42"/>
        <v>2400</v>
      </c>
      <c r="G82" s="107">
        <f t="shared" si="42"/>
        <v>2400</v>
      </c>
    </row>
    <row r="83" spans="1:7" x14ac:dyDescent="0.25">
      <c r="A83" s="99" t="s">
        <v>99</v>
      </c>
      <c r="B83" s="99" t="s">
        <v>104</v>
      </c>
      <c r="C83" s="102">
        <f>C84</f>
        <v>368.24</v>
      </c>
      <c r="D83" s="102">
        <f>D84</f>
        <v>2293</v>
      </c>
      <c r="E83" s="102">
        <f t="shared" ref="E83:G84" si="43">E84</f>
        <v>2400</v>
      </c>
      <c r="F83" s="102">
        <f t="shared" si="43"/>
        <v>2400</v>
      </c>
      <c r="G83" s="102">
        <f t="shared" si="43"/>
        <v>2400</v>
      </c>
    </row>
    <row r="84" spans="1:7" x14ac:dyDescent="0.25">
      <c r="A84" s="93">
        <v>6</v>
      </c>
      <c r="B84" s="91" t="s">
        <v>160</v>
      </c>
      <c r="C84" s="90">
        <f>C85</f>
        <v>368.24</v>
      </c>
      <c r="D84" s="90">
        <f>D85</f>
        <v>2293</v>
      </c>
      <c r="E84" s="90">
        <f t="shared" si="43"/>
        <v>2400</v>
      </c>
      <c r="F84" s="90">
        <f t="shared" si="43"/>
        <v>2400</v>
      </c>
      <c r="G84" s="90">
        <f t="shared" si="43"/>
        <v>2400</v>
      </c>
    </row>
    <row r="85" spans="1:7" ht="26.25" x14ac:dyDescent="0.25">
      <c r="A85" s="63">
        <v>66</v>
      </c>
      <c r="B85" s="94" t="s">
        <v>169</v>
      </c>
      <c r="C85" s="213">
        <v>368.24</v>
      </c>
      <c r="D85" s="62">
        <f>'Prihodi na petu'!C130</f>
        <v>2293</v>
      </c>
      <c r="E85" s="62">
        <f>'Prihodi na petu'!D130</f>
        <v>2400</v>
      </c>
      <c r="F85" s="62">
        <f>'Prihodi na petu'!E130</f>
        <v>2400</v>
      </c>
      <c r="G85" s="62">
        <f>'Prihodi na petu'!F130</f>
        <v>2400</v>
      </c>
    </row>
    <row r="86" spans="1:7" x14ac:dyDescent="0.25">
      <c r="A86" s="99" t="s">
        <v>98</v>
      </c>
      <c r="B86" s="99" t="s">
        <v>100</v>
      </c>
      <c r="C86" s="102">
        <f>C87</f>
        <v>0</v>
      </c>
      <c r="D86" s="102">
        <f>D87</f>
        <v>0</v>
      </c>
      <c r="E86" s="102">
        <f t="shared" ref="E86:G87" si="44">E87</f>
        <v>0</v>
      </c>
      <c r="F86" s="102">
        <f t="shared" si="44"/>
        <v>0</v>
      </c>
      <c r="G86" s="102">
        <f t="shared" si="44"/>
        <v>0</v>
      </c>
    </row>
    <row r="87" spans="1:7" x14ac:dyDescent="0.25">
      <c r="A87" s="93">
        <v>6</v>
      </c>
      <c r="B87" s="91" t="s">
        <v>160</v>
      </c>
      <c r="C87" s="90">
        <f>C88</f>
        <v>0</v>
      </c>
      <c r="D87" s="90">
        <f>D88</f>
        <v>0</v>
      </c>
      <c r="E87" s="90">
        <f t="shared" si="44"/>
        <v>0</v>
      </c>
      <c r="F87" s="90">
        <f t="shared" si="44"/>
        <v>0</v>
      </c>
      <c r="G87" s="90">
        <f t="shared" si="44"/>
        <v>0</v>
      </c>
    </row>
    <row r="88" spans="1:7" x14ac:dyDescent="0.25">
      <c r="A88" s="63">
        <v>67</v>
      </c>
      <c r="B88" s="61" t="s">
        <v>161</v>
      </c>
      <c r="C88" s="64">
        <v>0</v>
      </c>
      <c r="D88" s="62">
        <f>'Prihodi na petu'!C135</f>
        <v>0</v>
      </c>
      <c r="E88" s="62">
        <f>'Prihodi na petu'!D135</f>
        <v>0</v>
      </c>
      <c r="F88" s="62">
        <f>'Prihodi na petu'!E135</f>
        <v>0</v>
      </c>
      <c r="G88" s="62">
        <f>'Prihodi na petu'!F135</f>
        <v>0</v>
      </c>
    </row>
    <row r="89" spans="1:7" x14ac:dyDescent="0.25">
      <c r="A89" s="99" t="s">
        <v>113</v>
      </c>
      <c r="B89" s="99" t="s">
        <v>118</v>
      </c>
      <c r="C89" s="102">
        <f>C90</f>
        <v>6719.88</v>
      </c>
      <c r="D89" s="102">
        <f>D90</f>
        <v>0</v>
      </c>
      <c r="E89" s="102">
        <f t="shared" ref="E89:G90" si="45">E90</f>
        <v>0</v>
      </c>
      <c r="F89" s="102">
        <f t="shared" si="45"/>
        <v>0</v>
      </c>
      <c r="G89" s="102">
        <f t="shared" si="45"/>
        <v>0</v>
      </c>
    </row>
    <row r="90" spans="1:7" x14ac:dyDescent="0.25">
      <c r="A90" s="93">
        <v>6</v>
      </c>
      <c r="B90" s="91" t="s">
        <v>160</v>
      </c>
      <c r="C90" s="90">
        <f>C91</f>
        <v>6719.88</v>
      </c>
      <c r="D90" s="90">
        <f>D91</f>
        <v>0</v>
      </c>
      <c r="E90" s="90">
        <f t="shared" si="45"/>
        <v>0</v>
      </c>
      <c r="F90" s="90">
        <f t="shared" si="45"/>
        <v>0</v>
      </c>
      <c r="G90" s="90">
        <f t="shared" si="45"/>
        <v>0</v>
      </c>
    </row>
    <row r="91" spans="1:7" x14ac:dyDescent="0.25">
      <c r="A91" s="63">
        <v>67</v>
      </c>
      <c r="B91" s="61" t="s">
        <v>161</v>
      </c>
      <c r="C91" s="64">
        <v>6719.88</v>
      </c>
      <c r="D91" s="62">
        <f>'Prihodi na petu'!C140</f>
        <v>0</v>
      </c>
      <c r="E91" s="62">
        <f>'Prihodi na petu'!D140</f>
        <v>0</v>
      </c>
      <c r="F91" s="62">
        <f>'Prihodi na petu'!E140</f>
        <v>0</v>
      </c>
      <c r="G91" s="62">
        <f>'Prihodi na petu'!F140</f>
        <v>0</v>
      </c>
    </row>
  </sheetData>
  <mergeCells count="2">
    <mergeCell ref="A1:G1"/>
    <mergeCell ref="A3:G3"/>
  </mergeCells>
  <pageMargins left="0.7" right="0.7" top="0.75" bottom="0.75" header="0.3" footer="0.3"/>
  <pageSetup paperSize="9" scale="91" fitToHeight="0" orientation="landscape" r:id="rId1"/>
  <ignoredErrors>
    <ignoredError sqref="D10 D14:E14 F14:G14 D23:G23 D26:G26 D29:G29 D38:G38 D45:G45 D53:G53 D56:G56 D60:G60 D72:G72 D75:G75 D80:G80 D82:G82 D85:G85 D88:G88 D41:G41 D64:G64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68"/>
  <sheetViews>
    <sheetView topLeftCell="A2" zoomScaleNormal="100" workbookViewId="0">
      <selection activeCell="A65" sqref="A65:XFD68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5.42578125" bestFit="1" customWidth="1"/>
    <col min="4" max="4" width="25.28515625" customWidth="1"/>
    <col min="5" max="6" width="14.7109375" customWidth="1"/>
    <col min="7" max="7" width="14.5703125" customWidth="1"/>
    <col min="8" max="8" width="14.7109375" customWidth="1"/>
    <col min="9" max="9" width="14.85546875" customWidth="1"/>
  </cols>
  <sheetData>
    <row r="1" spans="1:9" ht="52.5" customHeight="1" x14ac:dyDescent="0.25">
      <c r="A1" s="216" t="s">
        <v>285</v>
      </c>
      <c r="B1" s="216"/>
      <c r="C1" s="216"/>
      <c r="D1" s="216"/>
      <c r="E1" s="216"/>
      <c r="F1" s="216"/>
      <c r="G1" s="216"/>
      <c r="H1" s="216"/>
      <c r="I1" s="216"/>
    </row>
    <row r="2" spans="1:9" ht="18" customHeight="1" x14ac:dyDescent="0.25">
      <c r="A2" s="133"/>
      <c r="B2" s="133"/>
      <c r="C2" s="133"/>
      <c r="D2" s="133"/>
      <c r="E2" s="133"/>
      <c r="F2" s="133"/>
      <c r="G2" s="133"/>
    </row>
    <row r="3" spans="1:9" ht="15.75" customHeight="1" x14ac:dyDescent="0.25">
      <c r="A3" s="216" t="s">
        <v>207</v>
      </c>
      <c r="B3" s="216"/>
      <c r="C3" s="216"/>
      <c r="D3" s="216"/>
      <c r="E3" s="216"/>
      <c r="F3" s="216"/>
      <c r="G3" s="216"/>
      <c r="H3" s="216"/>
      <c r="I3" s="216"/>
    </row>
    <row r="4" spans="1:9" ht="18" x14ac:dyDescent="0.25">
      <c r="A4" s="133"/>
      <c r="B4" s="133"/>
      <c r="C4" s="133"/>
      <c r="D4" s="133"/>
      <c r="E4" s="133"/>
      <c r="F4" s="133"/>
      <c r="G4" s="134"/>
    </row>
    <row r="5" spans="1:9" ht="18" customHeight="1" x14ac:dyDescent="0.25">
      <c r="A5" s="216" t="s">
        <v>230</v>
      </c>
      <c r="B5" s="216"/>
      <c r="C5" s="216"/>
      <c r="D5" s="216"/>
      <c r="E5" s="216"/>
      <c r="F5" s="216"/>
      <c r="G5" s="216"/>
      <c r="H5" s="216"/>
      <c r="I5" s="216"/>
    </row>
    <row r="6" spans="1:9" ht="18" x14ac:dyDescent="0.25">
      <c r="A6" s="133"/>
      <c r="B6" s="133"/>
      <c r="C6" s="133"/>
      <c r="D6" s="133"/>
      <c r="E6" s="133"/>
      <c r="F6" s="133"/>
      <c r="G6" s="134"/>
    </row>
    <row r="7" spans="1:9" ht="15.75" customHeight="1" x14ac:dyDescent="0.25">
      <c r="A7" s="216" t="s">
        <v>281</v>
      </c>
      <c r="B7" s="216"/>
      <c r="C7" s="216"/>
      <c r="D7" s="216"/>
      <c r="E7" s="216"/>
      <c r="F7" s="216"/>
      <c r="G7" s="216"/>
      <c r="H7" s="216"/>
      <c r="I7" s="216"/>
    </row>
    <row r="8" spans="1:9" ht="18" x14ac:dyDescent="0.25">
      <c r="A8" s="133"/>
      <c r="B8" s="133"/>
      <c r="C8" s="133"/>
      <c r="D8" s="133"/>
      <c r="E8" s="133"/>
      <c r="F8" s="133"/>
      <c r="G8" s="134"/>
    </row>
    <row r="9" spans="1:9" ht="38.25" x14ac:dyDescent="0.25">
      <c r="A9" s="159" t="s">
        <v>222</v>
      </c>
      <c r="B9" s="160" t="s">
        <v>223</v>
      </c>
      <c r="C9" s="160" t="s">
        <v>224</v>
      </c>
      <c r="D9" s="160" t="s">
        <v>225</v>
      </c>
      <c r="E9" s="143" t="s">
        <v>280</v>
      </c>
      <c r="F9" s="143" t="s">
        <v>267</v>
      </c>
      <c r="G9" s="143" t="s">
        <v>268</v>
      </c>
      <c r="H9" s="143" t="s">
        <v>245</v>
      </c>
      <c r="I9" s="143" t="s">
        <v>269</v>
      </c>
    </row>
    <row r="10" spans="1:9" ht="15.75" customHeight="1" x14ac:dyDescent="0.25">
      <c r="A10" s="161">
        <v>6</v>
      </c>
      <c r="B10" s="161"/>
      <c r="C10" s="161"/>
      <c r="D10" s="161" t="s">
        <v>160</v>
      </c>
      <c r="E10" s="162">
        <f t="shared" ref="E10:F10" si="0">E11+E14+E16+E21+E18</f>
        <v>2364392.7000000002</v>
      </c>
      <c r="F10" s="162">
        <f t="shared" si="0"/>
        <v>2934446</v>
      </c>
      <c r="G10" s="162">
        <f>G11+G14+G16+G21+G18</f>
        <v>3141480</v>
      </c>
      <c r="H10" s="162">
        <f t="shared" ref="H10:I10" si="1">H11+H14+H16+H21+H18</f>
        <v>3217980</v>
      </c>
      <c r="I10" s="162">
        <f t="shared" si="1"/>
        <v>3239780</v>
      </c>
    </row>
    <row r="11" spans="1:9" ht="38.25" customHeight="1" x14ac:dyDescent="0.25">
      <c r="A11" s="163"/>
      <c r="B11" s="163">
        <v>63</v>
      </c>
      <c r="C11" s="163"/>
      <c r="D11" s="163" t="s">
        <v>226</v>
      </c>
      <c r="E11" s="164">
        <f t="shared" ref="E11:F11" si="2">SUM(E12:E13)</f>
        <v>1791131.35</v>
      </c>
      <c r="F11" s="164">
        <f t="shared" si="2"/>
        <v>2395864</v>
      </c>
      <c r="G11" s="164">
        <f>SUM(G12:G13)</f>
        <v>2325700</v>
      </c>
      <c r="H11" s="164">
        <f t="shared" ref="H11:I11" si="3">SUM(H12:H13)</f>
        <v>2388300</v>
      </c>
      <c r="I11" s="164">
        <f t="shared" si="3"/>
        <v>2390400</v>
      </c>
    </row>
    <row r="12" spans="1:9" ht="38.25" hidden="1" x14ac:dyDescent="0.25">
      <c r="A12" s="165"/>
      <c r="B12" s="165"/>
      <c r="C12" s="166">
        <v>49</v>
      </c>
      <c r="D12" s="167" t="s">
        <v>227</v>
      </c>
      <c r="E12" s="168">
        <f>'POSEBNI DIO - prihodi'!C18</f>
        <v>1580344.73</v>
      </c>
      <c r="F12" s="168">
        <f>'POSEBNI DIO - prihodi'!D18</f>
        <v>2170800</v>
      </c>
      <c r="G12" s="168">
        <f>'POSEBNI DIO - prihodi'!E18</f>
        <v>2283500</v>
      </c>
      <c r="H12" s="168">
        <f>'POSEBNI DIO - prihodi'!F18</f>
        <v>2344000</v>
      </c>
      <c r="I12" s="168">
        <f>'POSEBNI DIO - prihodi'!G18</f>
        <v>2344000</v>
      </c>
    </row>
    <row r="13" spans="1:9" ht="25.5" hidden="1" x14ac:dyDescent="0.25">
      <c r="A13" s="165"/>
      <c r="B13" s="165"/>
      <c r="C13" s="166">
        <v>55</v>
      </c>
      <c r="D13" s="167" t="s">
        <v>118</v>
      </c>
      <c r="E13" s="168">
        <v>210786.62</v>
      </c>
      <c r="F13" s="168">
        <f>'POSEBNI DIO - prihodi'!D32+'POSEBNI DIO - prihodi'!D64+'POSEBNI DIO - prihodi'!D68</f>
        <v>225064</v>
      </c>
      <c r="G13" s="168">
        <f>'POSEBNI DIO - prihodi'!E32+'POSEBNI DIO - prihodi'!E64</f>
        <v>42200</v>
      </c>
      <c r="H13" s="168">
        <f>'POSEBNI DIO - prihodi'!F32+'POSEBNI DIO - prihodi'!F64</f>
        <v>44300</v>
      </c>
      <c r="I13" s="168">
        <f>'POSEBNI DIO - prihodi'!G32+'POSEBNI DIO - prihodi'!G64</f>
        <v>46400</v>
      </c>
    </row>
    <row r="14" spans="1:9" ht="38.25" customHeight="1" x14ac:dyDescent="0.25">
      <c r="A14" s="163"/>
      <c r="B14" s="163">
        <v>64</v>
      </c>
      <c r="C14" s="163"/>
      <c r="D14" s="163" t="s">
        <v>175</v>
      </c>
      <c r="E14" s="164">
        <f t="shared" ref="E14:F14" si="4">SUM(E15)</f>
        <v>0.03</v>
      </c>
      <c r="F14" s="164">
        <f t="shared" si="4"/>
        <v>0</v>
      </c>
      <c r="G14" s="164">
        <f>SUM(G15)</f>
        <v>0</v>
      </c>
      <c r="H14" s="164">
        <f t="shared" ref="H14:I14" si="5">SUM(H15)</f>
        <v>0</v>
      </c>
      <c r="I14" s="164">
        <f t="shared" si="5"/>
        <v>0</v>
      </c>
    </row>
    <row r="15" spans="1:9" ht="25.5" hidden="1" x14ac:dyDescent="0.25">
      <c r="A15" s="165"/>
      <c r="B15" s="165"/>
      <c r="C15" s="166">
        <v>55</v>
      </c>
      <c r="D15" s="167" t="s">
        <v>118</v>
      </c>
      <c r="E15" s="168">
        <v>0.03</v>
      </c>
      <c r="F15" s="168">
        <f>'POSEBNI DIO - prihodi'!D33</f>
        <v>0</v>
      </c>
      <c r="G15" s="168">
        <f>'POSEBNI DIO - prihodi'!E33</f>
        <v>0</v>
      </c>
      <c r="H15" s="168">
        <f>'POSEBNI DIO - prihodi'!F33</f>
        <v>0</v>
      </c>
      <c r="I15" s="168">
        <f>'POSEBNI DIO - prihodi'!G33</f>
        <v>0</v>
      </c>
    </row>
    <row r="16" spans="1:9" ht="25.5" customHeight="1" x14ac:dyDescent="0.25">
      <c r="A16" s="163"/>
      <c r="B16" s="163">
        <v>65</v>
      </c>
      <c r="C16" s="163"/>
      <c r="D16" s="163" t="s">
        <v>176</v>
      </c>
      <c r="E16" s="164">
        <f t="shared" ref="E16:F16" si="6">SUM(E17)</f>
        <v>47281.74</v>
      </c>
      <c r="F16" s="164">
        <f t="shared" si="6"/>
        <v>64554</v>
      </c>
      <c r="G16" s="164">
        <f>SUM(G17)</f>
        <v>254970</v>
      </c>
      <c r="H16" s="164">
        <f t="shared" ref="H16:I16" si="7">SUM(H17)</f>
        <v>261970</v>
      </c>
      <c r="I16" s="164">
        <f t="shared" si="7"/>
        <v>268970</v>
      </c>
    </row>
    <row r="17" spans="1:9" ht="25.5" hidden="1" x14ac:dyDescent="0.25">
      <c r="A17" s="165"/>
      <c r="B17" s="165"/>
      <c r="C17" s="166">
        <v>55</v>
      </c>
      <c r="D17" s="167" t="s">
        <v>118</v>
      </c>
      <c r="E17" s="168">
        <v>47281.74</v>
      </c>
      <c r="F17" s="168">
        <f>'POSEBNI DIO - prihodi'!D34+'POSEBNI DIO - prihodi'!D41</f>
        <v>64554</v>
      </c>
      <c r="G17" s="168">
        <f>'POSEBNI DIO - prihodi'!E34+'POSEBNI DIO - prihodi'!E41+'POSEBNI DIO - prihodi'!E68</f>
        <v>254970</v>
      </c>
      <c r="H17" s="168">
        <f>'POSEBNI DIO - prihodi'!F34+'POSEBNI DIO - prihodi'!F41+'POSEBNI DIO - prihodi'!F68</f>
        <v>261970</v>
      </c>
      <c r="I17" s="168">
        <f>'POSEBNI DIO - prihodi'!G34+'POSEBNI DIO - prihodi'!G41+'POSEBNI DIO - prihodi'!G68</f>
        <v>268970</v>
      </c>
    </row>
    <row r="18" spans="1:9" ht="51" x14ac:dyDescent="0.25">
      <c r="A18" s="163"/>
      <c r="B18" s="163">
        <v>66</v>
      </c>
      <c r="C18" s="163"/>
      <c r="D18" s="163" t="s">
        <v>169</v>
      </c>
      <c r="E18" s="164">
        <f>SUM(E19:E20)</f>
        <v>8959.9</v>
      </c>
      <c r="F18" s="164">
        <f t="shared" ref="F18:I18" si="8">SUM(F19:F20)</f>
        <v>2693</v>
      </c>
      <c r="G18" s="164">
        <f t="shared" si="8"/>
        <v>4000</v>
      </c>
      <c r="H18" s="164">
        <f t="shared" si="8"/>
        <v>4000</v>
      </c>
      <c r="I18" s="164">
        <f t="shared" si="8"/>
        <v>4000</v>
      </c>
    </row>
    <row r="19" spans="1:9" ht="25.5" hidden="1" x14ac:dyDescent="0.25">
      <c r="A19" s="165"/>
      <c r="B19" s="165"/>
      <c r="C19" s="166">
        <v>25</v>
      </c>
      <c r="D19" s="167" t="s">
        <v>104</v>
      </c>
      <c r="E19" s="168">
        <v>2548.2399999999998</v>
      </c>
      <c r="F19" s="168">
        <f>'POSEBNI DIO - prihodi'!D85+'POSEBNI DIO - prihodi'!D26</f>
        <v>2693</v>
      </c>
      <c r="G19" s="168">
        <f>'POSEBNI DIO - prihodi'!E85+'POSEBNI DIO - prihodi'!E26</f>
        <v>4000</v>
      </c>
      <c r="H19" s="168">
        <f>'POSEBNI DIO - prihodi'!F85+'POSEBNI DIO - prihodi'!F26</f>
        <v>4000</v>
      </c>
      <c r="I19" s="168">
        <f>'POSEBNI DIO - prihodi'!G85+'POSEBNI DIO - prihodi'!G26</f>
        <v>4000</v>
      </c>
    </row>
    <row r="20" spans="1:9" ht="25.5" hidden="1" x14ac:dyDescent="0.25">
      <c r="A20" s="165"/>
      <c r="B20" s="165"/>
      <c r="C20" s="166">
        <v>55</v>
      </c>
      <c r="D20" s="167" t="s">
        <v>118</v>
      </c>
      <c r="E20" s="168">
        <v>6411.66</v>
      </c>
      <c r="F20" s="168">
        <v>0</v>
      </c>
      <c r="G20" s="168">
        <v>0</v>
      </c>
      <c r="H20" s="168">
        <v>0</v>
      </c>
      <c r="I20" s="168">
        <v>0</v>
      </c>
    </row>
    <row r="21" spans="1:9" ht="36" customHeight="1" x14ac:dyDescent="0.25">
      <c r="A21" s="163"/>
      <c r="B21" s="163">
        <v>67</v>
      </c>
      <c r="C21" s="163"/>
      <c r="D21" s="163" t="s">
        <v>228</v>
      </c>
      <c r="E21" s="164">
        <f>SUM(E22:E25)</f>
        <v>517019.68</v>
      </c>
      <c r="F21" s="164">
        <f>SUM(F22:F25)</f>
        <v>471335</v>
      </c>
      <c r="G21" s="164">
        <f>SUM(G22:G25)</f>
        <v>556810</v>
      </c>
      <c r="H21" s="164">
        <f>SUM(H22:H25)</f>
        <v>563710</v>
      </c>
      <c r="I21" s="164">
        <f>SUM(I22:I25)</f>
        <v>576410</v>
      </c>
    </row>
    <row r="22" spans="1:9" hidden="1" x14ac:dyDescent="0.25">
      <c r="A22" s="165"/>
      <c r="B22" s="165"/>
      <c r="C22" s="166">
        <v>11</v>
      </c>
      <c r="D22" s="166" t="s">
        <v>100</v>
      </c>
      <c r="E22" s="168">
        <v>300597.73</v>
      </c>
      <c r="F22" s="168">
        <f>'POSEBNI DIO - prihodi'!D23+'POSEBNI DIO - prihodi'!D38+'POSEBNI DIO - prihodi'!D45+'POSEBNI DIO - prihodi'!D49+'POSEBNI DIO - prihodi'!D53+'POSEBNI DIO - prihodi'!D60+'POSEBNI DIO - prihodi'!D88</f>
        <v>225200</v>
      </c>
      <c r="G22" s="168">
        <f>'POSEBNI DIO - prihodi'!E23+'POSEBNI DIO - prihodi'!E38+'POSEBNI DIO - prihodi'!E45+'POSEBNI DIO - prihodi'!E49+'POSEBNI DIO - prihodi'!E53+'POSEBNI DIO - prihodi'!E60+'POSEBNI DIO - prihodi'!E88</f>
        <v>303450</v>
      </c>
      <c r="H22" s="168">
        <f>'POSEBNI DIO - prihodi'!F23+'POSEBNI DIO - prihodi'!F38+'POSEBNI DIO - prihodi'!F45+'POSEBNI DIO - prihodi'!F49+'POSEBNI DIO - prihodi'!F53+'POSEBNI DIO - prihodi'!F60+'POSEBNI DIO - prihodi'!F88</f>
        <v>310250</v>
      </c>
      <c r="I22" s="168">
        <f>'POSEBNI DIO - prihodi'!G23+'POSEBNI DIO - prihodi'!G38+'POSEBNI DIO - prihodi'!G45+'POSEBNI DIO - prihodi'!G49+'POSEBNI DIO - prihodi'!G53+'POSEBNI DIO - prihodi'!G60+'POSEBNI DIO - prihodi'!G88</f>
        <v>322850</v>
      </c>
    </row>
    <row r="23" spans="1:9" ht="25.5" hidden="1" x14ac:dyDescent="0.25">
      <c r="A23" s="165"/>
      <c r="B23" s="165"/>
      <c r="C23" s="166">
        <v>31</v>
      </c>
      <c r="D23" s="167" t="s">
        <v>12</v>
      </c>
      <c r="E23" s="168">
        <f>'POSEBNI DIO - prihodi'!C10+'POSEBNI DIO - prihodi'!C14+'POSEBNI DIO - prihodi'!C80</f>
        <v>172215</v>
      </c>
      <c r="F23" s="168">
        <f>'POSEBNI DIO - prihodi'!D10+'POSEBNI DIO - prihodi'!D14+'POSEBNI DIO - prihodi'!D80</f>
        <v>187555</v>
      </c>
      <c r="G23" s="168">
        <f>'POSEBNI DIO - prihodi'!E10+'POSEBNI DIO - prihodi'!E14+'POSEBNI DIO - prihodi'!E80</f>
        <v>188010</v>
      </c>
      <c r="H23" s="168">
        <f>'POSEBNI DIO - prihodi'!F10+'POSEBNI DIO - prihodi'!F14+'POSEBNI DIO - prihodi'!F80</f>
        <v>188010</v>
      </c>
      <c r="I23" s="168">
        <f>'POSEBNI DIO - prihodi'!G10+'POSEBNI DIO - prihodi'!G14+'POSEBNI DIO - prihodi'!G80</f>
        <v>188010</v>
      </c>
    </row>
    <row r="24" spans="1:9" ht="15.75" hidden="1" customHeight="1" x14ac:dyDescent="0.25">
      <c r="A24" s="165"/>
      <c r="B24" s="165"/>
      <c r="C24" s="166">
        <v>42</v>
      </c>
      <c r="D24" s="167" t="s">
        <v>147</v>
      </c>
      <c r="E24" s="168">
        <f>'POSEBNI DIO - prihodi'!C72</f>
        <v>367.49</v>
      </c>
      <c r="F24" s="168">
        <f>'POSEBNI DIO - prihodi'!D72</f>
        <v>600</v>
      </c>
      <c r="G24" s="168">
        <f>'POSEBNI DIO - prihodi'!E72</f>
        <v>600</v>
      </c>
      <c r="H24" s="168">
        <f>'POSEBNI DIO - prihodi'!F72</f>
        <v>600</v>
      </c>
      <c r="I24" s="168">
        <f>'POSEBNI DIO - prihodi'!G72</f>
        <v>600</v>
      </c>
    </row>
    <row r="25" spans="1:9" ht="15.75" hidden="1" customHeight="1" x14ac:dyDescent="0.25">
      <c r="A25" s="165"/>
      <c r="B25" s="165"/>
      <c r="C25" s="166">
        <v>44</v>
      </c>
      <c r="D25" s="166" t="s">
        <v>229</v>
      </c>
      <c r="E25" s="168">
        <f>'POSEBNI DIO - prihodi'!C56+'POSEBNI DIO - prihodi'!C75</f>
        <v>43839.46</v>
      </c>
      <c r="F25" s="168">
        <f>'POSEBNI DIO - prihodi'!D56+'POSEBNI DIO - prihodi'!D75</f>
        <v>57980</v>
      </c>
      <c r="G25" s="168">
        <f>'POSEBNI DIO - prihodi'!E56+'POSEBNI DIO - prihodi'!E75</f>
        <v>64750</v>
      </c>
      <c r="H25" s="168">
        <f>'POSEBNI DIO - prihodi'!F56+'POSEBNI DIO - prihodi'!F75</f>
        <v>64850</v>
      </c>
      <c r="I25" s="168">
        <f>'POSEBNI DIO - prihodi'!G56+'POSEBNI DIO - prihodi'!G75</f>
        <v>64950</v>
      </c>
    </row>
    <row r="26" spans="1:9" x14ac:dyDescent="0.25">
      <c r="A26" s="161">
        <v>9</v>
      </c>
      <c r="B26" s="161"/>
      <c r="C26" s="161"/>
      <c r="D26" s="161" t="s">
        <v>171</v>
      </c>
      <c r="E26" s="162">
        <f t="shared" ref="E26:F26" si="9">SUM(E27)</f>
        <v>7350.69</v>
      </c>
      <c r="F26" s="162">
        <f t="shared" si="9"/>
        <v>1995</v>
      </c>
      <c r="G26" s="162">
        <f>SUM(G27)</f>
        <v>0</v>
      </c>
      <c r="H26" s="162">
        <f t="shared" ref="H26:I27" si="10">SUM(H27)</f>
        <v>0</v>
      </c>
      <c r="I26" s="162">
        <f t="shared" si="10"/>
        <v>0</v>
      </c>
    </row>
    <row r="27" spans="1:9" x14ac:dyDescent="0.25">
      <c r="A27" s="163"/>
      <c r="B27" s="163">
        <v>92</v>
      </c>
      <c r="C27" s="163"/>
      <c r="D27" s="163" t="s">
        <v>172</v>
      </c>
      <c r="E27" s="164">
        <f t="shared" ref="E27:F27" si="11">SUM(E28)</f>
        <v>7350.69</v>
      </c>
      <c r="F27" s="164">
        <f t="shared" si="11"/>
        <v>1995</v>
      </c>
      <c r="G27" s="164">
        <f>SUM(G28)</f>
        <v>0</v>
      </c>
      <c r="H27" s="164">
        <f t="shared" si="10"/>
        <v>0</v>
      </c>
      <c r="I27" s="164">
        <f t="shared" si="10"/>
        <v>0</v>
      </c>
    </row>
    <row r="28" spans="1:9" ht="25.5" hidden="1" x14ac:dyDescent="0.25">
      <c r="A28" s="165"/>
      <c r="B28" s="165"/>
      <c r="C28" s="166">
        <v>29</v>
      </c>
      <c r="D28" s="167" t="s">
        <v>114</v>
      </c>
      <c r="E28" s="168">
        <f>'POSEBNI DIO - prihodi'!C29</f>
        <v>7350.69</v>
      </c>
      <c r="F28" s="168">
        <f>'POSEBNI DIO - prihodi'!D29</f>
        <v>1995</v>
      </c>
      <c r="G28" s="168">
        <f>'POSEBNI DIO - prihodi'!E29</f>
        <v>0</v>
      </c>
      <c r="H28" s="168">
        <f>'POSEBNI DIO - prihodi'!F29</f>
        <v>0</v>
      </c>
      <c r="I28" s="168">
        <f>'POSEBNI DIO - prihodi'!G29</f>
        <v>0</v>
      </c>
    </row>
    <row r="31" spans="1:9" ht="15.75" customHeight="1" x14ac:dyDescent="0.25">
      <c r="A31" s="216" t="s">
        <v>282</v>
      </c>
      <c r="B31" s="216"/>
      <c r="C31" s="216"/>
      <c r="D31" s="216"/>
      <c r="E31" s="216"/>
      <c r="F31" s="216"/>
      <c r="G31" s="216"/>
      <c r="H31" s="216"/>
      <c r="I31" s="216"/>
    </row>
    <row r="33" spans="1:9" ht="38.25" x14ac:dyDescent="0.25">
      <c r="A33" s="159" t="s">
        <v>222</v>
      </c>
      <c r="B33" s="160" t="s">
        <v>223</v>
      </c>
      <c r="C33" s="160" t="s">
        <v>224</v>
      </c>
      <c r="D33" s="160" t="s">
        <v>225</v>
      </c>
      <c r="E33" s="143" t="s">
        <v>270</v>
      </c>
      <c r="F33" s="143" t="s">
        <v>267</v>
      </c>
      <c r="G33" s="143" t="s">
        <v>268</v>
      </c>
      <c r="H33" s="143" t="s">
        <v>245</v>
      </c>
      <c r="I33" s="143" t="s">
        <v>269</v>
      </c>
    </row>
    <row r="34" spans="1:9" x14ac:dyDescent="0.25">
      <c r="A34" s="161">
        <v>3</v>
      </c>
      <c r="B34" s="161"/>
      <c r="C34" s="161"/>
      <c r="D34" s="161" t="s">
        <v>10</v>
      </c>
      <c r="E34" s="162">
        <f>E35+E41+E51+E56+E61</f>
        <v>2295106.2499999995</v>
      </c>
      <c r="F34" s="162">
        <f>F35+F41+F51+F56+F61</f>
        <v>2868608</v>
      </c>
      <c r="G34" s="162">
        <f t="shared" ref="G34:I34" si="12">G35+G41+G51+G56+G61</f>
        <v>3071580</v>
      </c>
      <c r="H34" s="162">
        <f t="shared" si="12"/>
        <v>3146080</v>
      </c>
      <c r="I34" s="162">
        <f t="shared" si="12"/>
        <v>3165880</v>
      </c>
    </row>
    <row r="35" spans="1:9" x14ac:dyDescent="0.25">
      <c r="A35" s="163"/>
      <c r="B35" s="163">
        <v>31</v>
      </c>
      <c r="C35" s="163"/>
      <c r="D35" s="163" t="s">
        <v>73</v>
      </c>
      <c r="E35" s="164">
        <f t="shared" ref="E35:F35" si="13">SUM(E36:E40)</f>
        <v>1736077.5099999998</v>
      </c>
      <c r="F35" s="164">
        <f t="shared" si="13"/>
        <v>2377900</v>
      </c>
      <c r="G35" s="164">
        <f>SUM(G36:G40)</f>
        <v>2545200</v>
      </c>
      <c r="H35" s="164">
        <f t="shared" ref="H35:I35" si="14">SUM(H36:H40)</f>
        <v>2611000</v>
      </c>
      <c r="I35" s="164">
        <f t="shared" si="14"/>
        <v>2623600</v>
      </c>
    </row>
    <row r="36" spans="1:9" hidden="1" x14ac:dyDescent="0.25">
      <c r="A36" s="165"/>
      <c r="B36" s="165"/>
      <c r="C36" s="166">
        <v>11</v>
      </c>
      <c r="D36" s="166" t="s">
        <v>100</v>
      </c>
      <c r="E36" s="168">
        <f>'POSEBNI DIO - rashodi'!C51+'POSEBNI DIO - rashodi'!C68+'POSEBNI DIO - rashodi'!C73</f>
        <v>160043.19</v>
      </c>
      <c r="F36" s="168">
        <f>'POSEBNI DIO - rashodi'!D51+'POSEBNI DIO - rashodi'!D68+'POSEBNI DIO - rashodi'!D73</f>
        <v>196500</v>
      </c>
      <c r="G36" s="168">
        <f>'POSEBNI DIO - rashodi'!E51+'POSEBNI DIO - rashodi'!E68+'POSEBNI DIO - rashodi'!E73</f>
        <v>245950</v>
      </c>
      <c r="H36" s="168">
        <f>'POSEBNI DIO - rashodi'!F51+'POSEBNI DIO - rashodi'!F68+'POSEBNI DIO - rashodi'!F73</f>
        <v>252750</v>
      </c>
      <c r="I36" s="168">
        <f>'POSEBNI DIO - rashodi'!G51+'POSEBNI DIO - rashodi'!G68+'POSEBNI DIO - rashodi'!G73</f>
        <v>265350</v>
      </c>
    </row>
    <row r="37" spans="1:9" ht="25.5" hidden="1" x14ac:dyDescent="0.25">
      <c r="A37" s="165"/>
      <c r="B37" s="165"/>
      <c r="C37" s="166">
        <v>29</v>
      </c>
      <c r="D37" s="167" t="s">
        <v>114</v>
      </c>
      <c r="E37" s="168">
        <f>'POSEBNI DIO - rashodi'!C35</f>
        <v>0</v>
      </c>
      <c r="F37" s="168">
        <f>'POSEBNI DIO - rashodi'!D35</f>
        <v>0</v>
      </c>
      <c r="G37" s="168">
        <f>'POSEBNI DIO - rashodi'!E35</f>
        <v>0</v>
      </c>
      <c r="H37" s="168">
        <f>'POSEBNI DIO - rashodi'!F35</f>
        <v>0</v>
      </c>
      <c r="I37" s="168">
        <f>'POSEBNI DIO - rashodi'!G35</f>
        <v>0</v>
      </c>
    </row>
    <row r="38" spans="1:9" hidden="1" x14ac:dyDescent="0.25">
      <c r="A38" s="165"/>
      <c r="B38" s="165"/>
      <c r="C38" s="166">
        <v>44</v>
      </c>
      <c r="D38" s="166" t="s">
        <v>229</v>
      </c>
      <c r="E38" s="168">
        <f>'POSEBNI DIO - rashodi'!C77</f>
        <v>38595.25</v>
      </c>
      <c r="F38" s="168">
        <f>'POSEBNI DIO - rashodi'!D77</f>
        <v>53600</v>
      </c>
      <c r="G38" s="168">
        <f>'POSEBNI DIO - rashodi'!E77</f>
        <v>58250</v>
      </c>
      <c r="H38" s="168">
        <f>'POSEBNI DIO - rashodi'!F77</f>
        <v>58250</v>
      </c>
      <c r="I38" s="168">
        <f>'POSEBNI DIO - rashodi'!G77</f>
        <v>58250</v>
      </c>
    </row>
    <row r="39" spans="1:9" ht="38.25" hidden="1" x14ac:dyDescent="0.25">
      <c r="A39" s="165"/>
      <c r="B39" s="165"/>
      <c r="C39" s="166">
        <v>49</v>
      </c>
      <c r="D39" s="167" t="s">
        <v>227</v>
      </c>
      <c r="E39" s="168">
        <f>'POSEBNI DIO - rashodi'!C19</f>
        <v>1537353.93</v>
      </c>
      <c r="F39" s="168">
        <f>'POSEBNI DIO - rashodi'!D19</f>
        <v>2127800</v>
      </c>
      <c r="G39" s="168">
        <f>'POSEBNI DIO - rashodi'!E19</f>
        <v>2241000</v>
      </c>
      <c r="H39" s="168">
        <f>'POSEBNI DIO - rashodi'!F19</f>
        <v>2300000</v>
      </c>
      <c r="I39" s="168">
        <f>'POSEBNI DIO - rashodi'!G19</f>
        <v>2300000</v>
      </c>
    </row>
    <row r="40" spans="1:9" ht="25.5" hidden="1" x14ac:dyDescent="0.25">
      <c r="A40" s="165"/>
      <c r="B40" s="165"/>
      <c r="C40" s="166">
        <v>55</v>
      </c>
      <c r="D40" s="167" t="s">
        <v>118</v>
      </c>
      <c r="E40" s="168">
        <f>'POSEBNI DIO - rashodi'!C41</f>
        <v>85.14</v>
      </c>
      <c r="F40" s="168">
        <f>'POSEBNI DIO - rashodi'!D41</f>
        <v>0</v>
      </c>
      <c r="G40" s="168">
        <f>'POSEBNI DIO - rashodi'!E41</f>
        <v>0</v>
      </c>
      <c r="H40" s="168">
        <f>'POSEBNI DIO - rashodi'!F41</f>
        <v>0</v>
      </c>
      <c r="I40" s="168">
        <f>'POSEBNI DIO - rashodi'!G41</f>
        <v>0</v>
      </c>
    </row>
    <row r="41" spans="1:9" x14ac:dyDescent="0.25">
      <c r="A41" s="169"/>
      <c r="B41" s="170">
        <v>32</v>
      </c>
      <c r="C41" s="171"/>
      <c r="D41" s="170" t="s">
        <v>11</v>
      </c>
      <c r="E41" s="164">
        <f t="shared" ref="E41:F41" si="15">SUM(E42:E50)</f>
        <v>510257.44</v>
      </c>
      <c r="F41" s="164">
        <f t="shared" si="15"/>
        <v>296954</v>
      </c>
      <c r="G41" s="164">
        <f>SUM(G42:G50)</f>
        <v>518470</v>
      </c>
      <c r="H41" s="164">
        <f t="shared" ref="H41:I41" si="16">SUM(H42:H50)</f>
        <v>526970</v>
      </c>
      <c r="I41" s="164">
        <f t="shared" si="16"/>
        <v>533970</v>
      </c>
    </row>
    <row r="42" spans="1:9" hidden="1" x14ac:dyDescent="0.25">
      <c r="A42" s="165"/>
      <c r="B42" s="165"/>
      <c r="C42" s="166">
        <v>11</v>
      </c>
      <c r="D42" s="166" t="s">
        <v>100</v>
      </c>
      <c r="E42" s="168">
        <f>'POSEBNI DIO - rashodi'!C26+'POSEBNI DIO - rashodi'!C52+'POSEBNI DIO - rashodi'!C61+'POSEBNI DIO - rashodi'!C74+'POSEBNI DIO - rashodi'!C82+'POSEBNI DIO - rashodi'!C69</f>
        <v>78889.17</v>
      </c>
      <c r="F42" s="168">
        <f>'POSEBNI DIO - rashodi'!D26+'POSEBNI DIO - rashodi'!D52+'POSEBNI DIO - rashodi'!D61+'POSEBNI DIO - rashodi'!D74+'POSEBNI DIO - rashodi'!D82+'POSEBNI DIO - rashodi'!D69</f>
        <v>28700</v>
      </c>
      <c r="G42" s="168">
        <f>'POSEBNI DIO - rashodi'!E26+'POSEBNI DIO - rashodi'!E52+'POSEBNI DIO - rashodi'!E61+'POSEBNI DIO - rashodi'!E74+'POSEBNI DIO - rashodi'!E82+'POSEBNI DIO - rashodi'!E69</f>
        <v>57500</v>
      </c>
      <c r="H42" s="168">
        <f>'POSEBNI DIO - rashodi'!F26+'POSEBNI DIO - rashodi'!F52+'POSEBNI DIO - rashodi'!F61+'POSEBNI DIO - rashodi'!F74+'POSEBNI DIO - rashodi'!F82+'POSEBNI DIO - rashodi'!F69</f>
        <v>57500</v>
      </c>
      <c r="I42" s="168">
        <f>'POSEBNI DIO - rashodi'!G26+'POSEBNI DIO - rashodi'!G52+'POSEBNI DIO - rashodi'!G61+'POSEBNI DIO - rashodi'!G74+'POSEBNI DIO - rashodi'!G82+'POSEBNI DIO - rashodi'!G69</f>
        <v>57500</v>
      </c>
    </row>
    <row r="43" spans="1:9" hidden="1" x14ac:dyDescent="0.25">
      <c r="A43" s="165"/>
      <c r="B43" s="165"/>
      <c r="C43" s="166">
        <v>22</v>
      </c>
      <c r="D43" s="166" t="s">
        <v>173</v>
      </c>
      <c r="E43" s="168">
        <f>'POSEBNI DIO - rashodi'!C62</f>
        <v>19807.95</v>
      </c>
      <c r="F43" s="168">
        <f>'POSEBNI DIO - rashodi'!D62</f>
        <v>0</v>
      </c>
      <c r="G43" s="168">
        <f>'POSEBNI DIO - rashodi'!E62</f>
        <v>0</v>
      </c>
      <c r="H43" s="168">
        <f>'POSEBNI DIO - rashodi'!F62</f>
        <v>0</v>
      </c>
      <c r="I43" s="168">
        <f>'POSEBNI DIO - rashodi'!G62</f>
        <v>0</v>
      </c>
    </row>
    <row r="44" spans="1:9" ht="25.5" hidden="1" x14ac:dyDescent="0.25">
      <c r="A44" s="165"/>
      <c r="B44" s="165"/>
      <c r="C44" s="166">
        <v>25</v>
      </c>
      <c r="D44" s="167" t="s">
        <v>104</v>
      </c>
      <c r="E44" s="168">
        <f>'POSEBNI DIO - rashodi'!C30</f>
        <v>0</v>
      </c>
      <c r="F44" s="168">
        <f>'POSEBNI DIO - rashodi'!D30</f>
        <v>400</v>
      </c>
      <c r="G44" s="168">
        <f>'POSEBNI DIO - rashodi'!E30</f>
        <v>1600</v>
      </c>
      <c r="H44" s="168">
        <f>'POSEBNI DIO - rashodi'!F30</f>
        <v>1600</v>
      </c>
      <c r="I44" s="168">
        <f>'POSEBNI DIO - rashodi'!G30</f>
        <v>1600</v>
      </c>
    </row>
    <row r="45" spans="1:9" ht="25.5" hidden="1" x14ac:dyDescent="0.25">
      <c r="A45" s="165"/>
      <c r="B45" s="165"/>
      <c r="C45" s="166">
        <v>29</v>
      </c>
      <c r="D45" s="167" t="s">
        <v>114</v>
      </c>
      <c r="E45" s="168">
        <f>'POSEBNI DIO - rashodi'!C36</f>
        <v>4478.2299999999996</v>
      </c>
      <c r="F45" s="168">
        <f>'POSEBNI DIO - rashodi'!D36</f>
        <v>0</v>
      </c>
      <c r="G45" s="168">
        <f>'POSEBNI DIO - rashodi'!E36</f>
        <v>0</v>
      </c>
      <c r="H45" s="168">
        <f>'POSEBNI DIO - rashodi'!F36</f>
        <v>0</v>
      </c>
      <c r="I45" s="168">
        <f>'POSEBNI DIO - rashodi'!G36</f>
        <v>0</v>
      </c>
    </row>
    <row r="46" spans="1:9" ht="25.5" hidden="1" x14ac:dyDescent="0.25">
      <c r="A46" s="165"/>
      <c r="B46" s="165"/>
      <c r="C46" s="166">
        <v>31</v>
      </c>
      <c r="D46" s="167" t="s">
        <v>12</v>
      </c>
      <c r="E46" s="168">
        <f>'POSEBNI DIO - rashodi'!C10+'POSEBNI DIO - rashodi'!C15</f>
        <v>144480.89000000001</v>
      </c>
      <c r="F46" s="168">
        <f>'POSEBNI DIO - rashodi'!D10+'POSEBNI DIO - rashodi'!D15</f>
        <v>159700</v>
      </c>
      <c r="G46" s="168">
        <f>'POSEBNI DIO - rashodi'!E10+'POSEBNI DIO - rashodi'!E15</f>
        <v>159300</v>
      </c>
      <c r="H46" s="168">
        <f>'POSEBNI DIO - rashodi'!F10+'POSEBNI DIO - rashodi'!F15</f>
        <v>159300</v>
      </c>
      <c r="I46" s="168">
        <f>'POSEBNI DIO - rashodi'!G10+'POSEBNI DIO - rashodi'!G15</f>
        <v>159300</v>
      </c>
    </row>
    <row r="47" spans="1:9" hidden="1" x14ac:dyDescent="0.25">
      <c r="A47" s="165"/>
      <c r="B47" s="165"/>
      <c r="C47" s="166">
        <v>42</v>
      </c>
      <c r="D47" s="167" t="s">
        <v>147</v>
      </c>
      <c r="E47" s="168">
        <f>'POSEBNI DIO - rashodi'!C95</f>
        <v>195.12</v>
      </c>
      <c r="F47" s="168">
        <f>'POSEBNI DIO - rashodi'!D95</f>
        <v>600</v>
      </c>
      <c r="G47" s="168">
        <f>'POSEBNI DIO - rashodi'!E95</f>
        <v>600</v>
      </c>
      <c r="H47" s="168">
        <f>'POSEBNI DIO - rashodi'!F95</f>
        <v>600</v>
      </c>
      <c r="I47" s="168">
        <f>'POSEBNI DIO - rashodi'!G95</f>
        <v>600</v>
      </c>
    </row>
    <row r="48" spans="1:9" hidden="1" x14ac:dyDescent="0.25">
      <c r="A48" s="165"/>
      <c r="B48" s="165"/>
      <c r="C48" s="166">
        <v>44</v>
      </c>
      <c r="D48" s="166" t="s">
        <v>229</v>
      </c>
      <c r="E48" s="168">
        <f>'POSEBNI DIO - rashodi'!C78</f>
        <v>1341.75</v>
      </c>
      <c r="F48" s="168">
        <f>'POSEBNI DIO - rashodi'!D78</f>
        <v>0</v>
      </c>
      <c r="G48" s="168">
        <f>'POSEBNI DIO - rashodi'!E78</f>
        <v>2000</v>
      </c>
      <c r="H48" s="168">
        <f>'POSEBNI DIO - rashodi'!F78</f>
        <v>2000</v>
      </c>
      <c r="I48" s="168">
        <f>'POSEBNI DIO - rashodi'!G78</f>
        <v>2000</v>
      </c>
    </row>
    <row r="49" spans="1:9" ht="38.25" hidden="1" x14ac:dyDescent="0.25">
      <c r="A49" s="165"/>
      <c r="B49" s="165"/>
      <c r="C49" s="166">
        <v>49</v>
      </c>
      <c r="D49" s="167" t="s">
        <v>227</v>
      </c>
      <c r="E49" s="168">
        <f>'POSEBNI DIO - rashodi'!C20</f>
        <v>42990.8</v>
      </c>
      <c r="F49" s="168">
        <f>'POSEBNI DIO - rashodi'!D20</f>
        <v>43000</v>
      </c>
      <c r="G49" s="168">
        <f>'POSEBNI DIO - rashodi'!E20</f>
        <v>42500</v>
      </c>
      <c r="H49" s="168">
        <f>'POSEBNI DIO - rashodi'!F20</f>
        <v>44000</v>
      </c>
      <c r="I49" s="168">
        <f>'POSEBNI DIO - rashodi'!G20</f>
        <v>44000</v>
      </c>
    </row>
    <row r="50" spans="1:9" ht="25.5" hidden="1" x14ac:dyDescent="0.25">
      <c r="A50" s="165"/>
      <c r="B50" s="165"/>
      <c r="C50" s="166">
        <v>55</v>
      </c>
      <c r="D50" s="167" t="s">
        <v>118</v>
      </c>
      <c r="E50" s="168">
        <f>'POSEBNI DIO - rashodi'!C42+'POSEBNI DIO - rashodi'!C56+'POSEBNI DIO - rashodi'!C90</f>
        <v>218073.53000000003</v>
      </c>
      <c r="F50" s="168">
        <f>'POSEBNI DIO - rashodi'!D42+'POSEBNI DIO - rashodi'!D56</f>
        <v>64554</v>
      </c>
      <c r="G50" s="168">
        <f>'POSEBNI DIO - rashodi'!E42+'POSEBNI DIO - rashodi'!E56+'POSEBNI DIO - rashodi'!E90</f>
        <v>254970</v>
      </c>
      <c r="H50" s="168">
        <f>'POSEBNI DIO - rashodi'!F42+'POSEBNI DIO - rashodi'!F56+'POSEBNI DIO - rashodi'!F90</f>
        <v>261970</v>
      </c>
      <c r="I50" s="168">
        <f>'POSEBNI DIO - rashodi'!G42+'POSEBNI DIO - rashodi'!G56+'POSEBNI DIO - rashodi'!G90</f>
        <v>268970</v>
      </c>
    </row>
    <row r="51" spans="1:9" x14ac:dyDescent="0.25">
      <c r="A51" s="169"/>
      <c r="B51" s="170">
        <v>34</v>
      </c>
      <c r="C51" s="170"/>
      <c r="D51" s="172" t="s">
        <v>21</v>
      </c>
      <c r="E51" s="164">
        <f t="shared" ref="E51:F51" si="17">SUM(E52:E55)</f>
        <v>1197.27</v>
      </c>
      <c r="F51" s="164">
        <f t="shared" si="17"/>
        <v>1310</v>
      </c>
      <c r="G51" s="164">
        <f>SUM(G52:G55)</f>
        <v>1710</v>
      </c>
      <c r="H51" s="164">
        <f t="shared" ref="H51:I51" si="18">SUM(H52:H55)</f>
        <v>1710</v>
      </c>
      <c r="I51" s="164">
        <f t="shared" si="18"/>
        <v>1710</v>
      </c>
    </row>
    <row r="52" spans="1:9" hidden="1" x14ac:dyDescent="0.25">
      <c r="A52" s="165"/>
      <c r="B52" s="165"/>
      <c r="C52" s="166">
        <v>11</v>
      </c>
      <c r="D52" s="166" t="s">
        <v>100</v>
      </c>
      <c r="E52" s="168">
        <f>'POSEBNI DIO - rashodi'!C53</f>
        <v>0</v>
      </c>
      <c r="F52" s="168">
        <f>'POSEBNI DIO - rashodi'!D53</f>
        <v>0</v>
      </c>
      <c r="G52" s="168">
        <f>'POSEBNI DIO - rashodi'!E53</f>
        <v>0</v>
      </c>
      <c r="H52" s="168">
        <f>'POSEBNI DIO - rashodi'!F53</f>
        <v>0</v>
      </c>
      <c r="I52" s="168">
        <f>'POSEBNI DIO - rashodi'!G53</f>
        <v>0</v>
      </c>
    </row>
    <row r="53" spans="1:9" ht="25.5" hidden="1" x14ac:dyDescent="0.25">
      <c r="A53" s="165"/>
      <c r="B53" s="165"/>
      <c r="C53" s="166">
        <v>31</v>
      </c>
      <c r="D53" s="167" t="s">
        <v>12</v>
      </c>
      <c r="E53" s="168">
        <f>'POSEBNI DIO - rashodi'!C11</f>
        <v>1189.1099999999999</v>
      </c>
      <c r="F53" s="168">
        <f>'POSEBNI DIO - rashodi'!D11</f>
        <v>1310</v>
      </c>
      <c r="G53" s="168">
        <f>'POSEBNI DIO - rashodi'!E11</f>
        <v>1710</v>
      </c>
      <c r="H53" s="168">
        <f>'POSEBNI DIO - rashodi'!F11</f>
        <v>1710</v>
      </c>
      <c r="I53" s="168">
        <f>'POSEBNI DIO - rashodi'!G11</f>
        <v>1710</v>
      </c>
    </row>
    <row r="54" spans="1:9" ht="38.25" hidden="1" x14ac:dyDescent="0.25">
      <c r="A54" s="165"/>
      <c r="B54" s="165"/>
      <c r="C54" s="166">
        <v>49</v>
      </c>
      <c r="D54" s="167" t="s">
        <v>227</v>
      </c>
      <c r="E54" s="168">
        <f>'POSEBNI DIO - rashodi'!C21</f>
        <v>0</v>
      </c>
      <c r="F54" s="168">
        <f>'POSEBNI DIO - rashodi'!D21</f>
        <v>0</v>
      </c>
      <c r="G54" s="168">
        <f>'POSEBNI DIO - rashodi'!E21</f>
        <v>0</v>
      </c>
      <c r="H54" s="168">
        <f>'POSEBNI DIO - rashodi'!F21</f>
        <v>0</v>
      </c>
      <c r="I54" s="168">
        <f>'POSEBNI DIO - rashodi'!G21</f>
        <v>0</v>
      </c>
    </row>
    <row r="55" spans="1:9" ht="25.5" hidden="1" x14ac:dyDescent="0.25">
      <c r="A55" s="165"/>
      <c r="B55" s="165"/>
      <c r="C55" s="166">
        <v>55</v>
      </c>
      <c r="D55" s="167" t="s">
        <v>118</v>
      </c>
      <c r="E55" s="168">
        <f>'POSEBNI DIO - rashodi'!C57</f>
        <v>8.16</v>
      </c>
      <c r="F55" s="168">
        <f>'POSEBNI DIO - rashodi'!D43</f>
        <v>0</v>
      </c>
      <c r="G55" s="168">
        <f>'POSEBNI DIO - rashodi'!E43</f>
        <v>0</v>
      </c>
      <c r="H55" s="168">
        <f>'POSEBNI DIO - rashodi'!F43</f>
        <v>0</v>
      </c>
      <c r="I55" s="168">
        <f>'POSEBNI DIO - rashodi'!G43</f>
        <v>0</v>
      </c>
    </row>
    <row r="56" spans="1:9" ht="38.25" x14ac:dyDescent="0.25">
      <c r="A56" s="169"/>
      <c r="B56" s="170">
        <v>37</v>
      </c>
      <c r="C56" s="170"/>
      <c r="D56" s="172" t="s">
        <v>133</v>
      </c>
      <c r="E56" s="164">
        <f>SUM(E57:E60)</f>
        <v>45932.25</v>
      </c>
      <c r="F56" s="164">
        <f>SUM(F57:F60)</f>
        <v>190755</v>
      </c>
      <c r="G56" s="164">
        <f t="shared" ref="G56:I56" si="19">SUM(G57:G60)</f>
        <v>4500</v>
      </c>
      <c r="H56" s="164">
        <f t="shared" si="19"/>
        <v>4600</v>
      </c>
      <c r="I56" s="164">
        <f t="shared" si="19"/>
        <v>4700</v>
      </c>
    </row>
    <row r="57" spans="1:9" hidden="1" x14ac:dyDescent="0.25">
      <c r="A57" s="165"/>
      <c r="B57" s="165"/>
      <c r="C57" s="166">
        <v>11</v>
      </c>
      <c r="D57" s="166" t="s">
        <v>100</v>
      </c>
      <c r="E57" s="168">
        <f>'POSEBNI DIO - rashodi'!C27</f>
        <v>41857.42</v>
      </c>
      <c r="F57" s="168">
        <f>'POSEBNI DIO - rashodi'!D27</f>
        <v>0</v>
      </c>
      <c r="G57" s="168">
        <f>'POSEBNI DIO - rashodi'!E27</f>
        <v>0</v>
      </c>
      <c r="H57" s="168">
        <f>'POSEBNI DIO - rashodi'!F27</f>
        <v>0</v>
      </c>
      <c r="I57" s="168">
        <f>'POSEBNI DIO - rashodi'!G27</f>
        <v>0</v>
      </c>
    </row>
    <row r="58" spans="1:9" hidden="1" x14ac:dyDescent="0.25">
      <c r="A58" s="165"/>
      <c r="B58" s="165"/>
      <c r="C58" s="166">
        <v>42</v>
      </c>
      <c r="D58" s="166" t="s">
        <v>147</v>
      </c>
      <c r="E58" s="168">
        <f>'POSEBNI DIO - rashodi'!C96</f>
        <v>172.37</v>
      </c>
      <c r="F58" s="168">
        <f>'POSEBNI DIO - rashodi'!D96</f>
        <v>0</v>
      </c>
      <c r="G58" s="168">
        <f>'POSEBNI DIO - rashodi'!E96</f>
        <v>0</v>
      </c>
      <c r="H58" s="168">
        <f>'POSEBNI DIO - rashodi'!F96</f>
        <v>0</v>
      </c>
      <c r="I58" s="168">
        <f>'POSEBNI DIO - rashodi'!G96</f>
        <v>0</v>
      </c>
    </row>
    <row r="59" spans="1:9" hidden="1" x14ac:dyDescent="0.25">
      <c r="A59" s="165"/>
      <c r="B59" s="165"/>
      <c r="C59" s="166">
        <v>44</v>
      </c>
      <c r="D59" s="166" t="s">
        <v>229</v>
      </c>
      <c r="E59" s="168">
        <f>'POSEBNI DIO - rashodi'!C99</f>
        <v>3902.46</v>
      </c>
      <c r="F59" s="168">
        <f>'POSEBNI DIO - rashodi'!D99</f>
        <v>4380</v>
      </c>
      <c r="G59" s="168">
        <f>'POSEBNI DIO - rashodi'!E99</f>
        <v>4500</v>
      </c>
      <c r="H59" s="168">
        <f>'POSEBNI DIO - rashodi'!F99</f>
        <v>4600</v>
      </c>
      <c r="I59" s="168">
        <f>'POSEBNI DIO - rashodi'!G99</f>
        <v>4700</v>
      </c>
    </row>
    <row r="60" spans="1:9" ht="25.5" hidden="1" x14ac:dyDescent="0.25">
      <c r="A60" s="165"/>
      <c r="B60" s="165"/>
      <c r="C60" s="166">
        <v>55</v>
      </c>
      <c r="D60" s="167" t="s">
        <v>118</v>
      </c>
      <c r="E60" s="168">
        <f>'POSEBNI DIO - rashodi'!C44+'POSEBNI DIO - rashodi'!C91</f>
        <v>0</v>
      </c>
      <c r="F60" s="168">
        <f>'POSEBNI DIO - rashodi'!D44+'POSEBNI DIO - rashodi'!D91</f>
        <v>186375</v>
      </c>
      <c r="G60" s="168">
        <f>'POSEBNI DIO - rashodi'!E44+'POSEBNI DIO - rashodi'!E91</f>
        <v>0</v>
      </c>
      <c r="H60" s="168">
        <f>'POSEBNI DIO - rashodi'!F44+'POSEBNI DIO - rashodi'!F91</f>
        <v>0</v>
      </c>
      <c r="I60" s="168">
        <f>'POSEBNI DIO - rashodi'!G44+'POSEBNI DIO - rashodi'!G91</f>
        <v>0</v>
      </c>
    </row>
    <row r="61" spans="1:9" x14ac:dyDescent="0.25">
      <c r="A61" s="169"/>
      <c r="B61" s="170">
        <v>38</v>
      </c>
      <c r="C61" s="170"/>
      <c r="D61" s="172" t="s">
        <v>247</v>
      </c>
      <c r="E61" s="164">
        <f>SUM(E62)</f>
        <v>1641.78</v>
      </c>
      <c r="F61" s="164">
        <f t="shared" ref="F61:I61" si="20">SUM(F62)</f>
        <v>1689</v>
      </c>
      <c r="G61" s="164">
        <f t="shared" si="20"/>
        <v>1700</v>
      </c>
      <c r="H61" s="164">
        <f t="shared" si="20"/>
        <v>1800</v>
      </c>
      <c r="I61" s="164">
        <f t="shared" si="20"/>
        <v>1900</v>
      </c>
    </row>
    <row r="62" spans="1:9" ht="25.5" hidden="1" x14ac:dyDescent="0.25">
      <c r="A62" s="165"/>
      <c r="B62" s="165"/>
      <c r="C62" s="166">
        <v>55</v>
      </c>
      <c r="D62" s="167" t="s">
        <v>118</v>
      </c>
      <c r="E62" s="168">
        <f>'POSEBNI DIO - rashodi'!C45</f>
        <v>1641.78</v>
      </c>
      <c r="F62" s="168">
        <f>'POSEBNI DIO - rashodi'!D45</f>
        <v>1689</v>
      </c>
      <c r="G62" s="168">
        <f>'POSEBNI DIO - rashodi'!E45</f>
        <v>1700</v>
      </c>
      <c r="H62" s="168">
        <f>'POSEBNI DIO - rashodi'!F45</f>
        <v>1800</v>
      </c>
      <c r="I62" s="168">
        <f>'POSEBNI DIO - rashodi'!G45</f>
        <v>1900</v>
      </c>
    </row>
    <row r="63" spans="1:9" ht="25.5" x14ac:dyDescent="0.25">
      <c r="A63" s="173">
        <v>4</v>
      </c>
      <c r="B63" s="174"/>
      <c r="C63" s="174"/>
      <c r="D63" s="175" t="s">
        <v>108</v>
      </c>
      <c r="E63" s="162">
        <f t="shared" ref="E63:F63" si="21">E64</f>
        <v>74646.75</v>
      </c>
      <c r="F63" s="162">
        <f t="shared" si="21"/>
        <v>67833</v>
      </c>
      <c r="G63" s="162">
        <f>G64</f>
        <v>72900</v>
      </c>
      <c r="H63" s="162">
        <f t="shared" ref="H63:I63" si="22">H64</f>
        <v>74900</v>
      </c>
      <c r="I63" s="162">
        <f t="shared" si="22"/>
        <v>76900</v>
      </c>
    </row>
    <row r="64" spans="1:9" ht="38.25" x14ac:dyDescent="0.25">
      <c r="A64" s="176"/>
      <c r="B64" s="163">
        <v>42</v>
      </c>
      <c r="C64" s="163"/>
      <c r="D64" s="177" t="s">
        <v>109</v>
      </c>
      <c r="E64" s="164">
        <f t="shared" ref="E64" si="23">SUM(E65:E68)</f>
        <v>74646.75</v>
      </c>
      <c r="F64" s="164">
        <f t="shared" ref="F64" si="24">SUM(F65:F68)</f>
        <v>67833</v>
      </c>
      <c r="G64" s="164">
        <f t="shared" ref="G64" si="25">SUM(G65:G68)</f>
        <v>72900</v>
      </c>
      <c r="H64" s="164">
        <f t="shared" ref="H64" si="26">SUM(H65:H68)</f>
        <v>74900</v>
      </c>
      <c r="I64" s="164">
        <f t="shared" ref="I64" si="27">SUM(I65:I68)</f>
        <v>76900</v>
      </c>
    </row>
    <row r="65" spans="1:9" ht="25.5" hidden="1" x14ac:dyDescent="0.25">
      <c r="A65" s="178"/>
      <c r="B65" s="178"/>
      <c r="C65" s="166">
        <v>25</v>
      </c>
      <c r="D65" s="167" t="s">
        <v>104</v>
      </c>
      <c r="E65" s="168">
        <f>'POSEBNI DIO - rashodi'!C32+'POSEBNI DIO - rashodi'!C109</f>
        <v>1470.44</v>
      </c>
      <c r="F65" s="168">
        <f>'POSEBNI DIO - rashodi'!D32+'POSEBNI DIO - rashodi'!D109</f>
        <v>2293</v>
      </c>
      <c r="G65" s="168">
        <f>'POSEBNI DIO - rashodi'!E32+'POSEBNI DIO - rashodi'!E109</f>
        <v>2400</v>
      </c>
      <c r="H65" s="168">
        <f>'POSEBNI DIO - rashodi'!F32+'POSEBNI DIO - rashodi'!F109</f>
        <v>2400</v>
      </c>
      <c r="I65" s="168">
        <f>'POSEBNI DIO - rashodi'!G32+'POSEBNI DIO - rashodi'!G109</f>
        <v>2400</v>
      </c>
    </row>
    <row r="66" spans="1:9" ht="25.5" hidden="1" x14ac:dyDescent="0.25">
      <c r="A66" s="178"/>
      <c r="B66" s="178"/>
      <c r="C66" s="166">
        <v>29</v>
      </c>
      <c r="D66" s="167" t="s">
        <v>114</v>
      </c>
      <c r="E66" s="168">
        <f>'POSEBNI DIO - rashodi'!C38</f>
        <v>2872.46</v>
      </c>
      <c r="F66" s="168">
        <f>'POSEBNI DIO - rashodi'!D38</f>
        <v>1995</v>
      </c>
      <c r="G66" s="168">
        <f>'POSEBNI DIO - rashodi'!E38</f>
        <v>3000</v>
      </c>
      <c r="H66" s="168">
        <f>'POSEBNI DIO - rashodi'!F38</f>
        <v>3000</v>
      </c>
      <c r="I66" s="168">
        <f>'POSEBNI DIO - rashodi'!G38</f>
        <v>3000</v>
      </c>
    </row>
    <row r="67" spans="1:9" ht="25.5" hidden="1" x14ac:dyDescent="0.25">
      <c r="A67" s="178"/>
      <c r="B67" s="178"/>
      <c r="C67" s="166">
        <v>31</v>
      </c>
      <c r="D67" s="167" t="s">
        <v>12</v>
      </c>
      <c r="E67" s="168">
        <f>'POSEBNI DIO - rashodi'!C104</f>
        <v>26545</v>
      </c>
      <c r="F67" s="168">
        <f>'POSEBNI DIO - rashodi'!D104</f>
        <v>26545</v>
      </c>
      <c r="G67" s="168">
        <f>'POSEBNI DIO - rashodi'!E104</f>
        <v>27000</v>
      </c>
      <c r="H67" s="168">
        <f>'POSEBNI DIO - rashodi'!F104</f>
        <v>27000</v>
      </c>
      <c r="I67" s="168">
        <f>'POSEBNI DIO - rashodi'!G104</f>
        <v>27000</v>
      </c>
    </row>
    <row r="68" spans="1:9" ht="25.5" hidden="1" x14ac:dyDescent="0.25">
      <c r="A68" s="178"/>
      <c r="B68" s="178"/>
      <c r="C68" s="166">
        <v>55</v>
      </c>
      <c r="D68" s="167" t="s">
        <v>118</v>
      </c>
      <c r="E68" s="168">
        <f>'POSEBNI DIO - rashodi'!C47+'POSEBNI DIO - rashodi'!C86+'POSEBNI DIO - rashodi'!C112</f>
        <v>43758.85</v>
      </c>
      <c r="F68" s="168">
        <f>'POSEBNI DIO - rashodi'!D47+'POSEBNI DIO - rashodi'!D86+'POSEBNI DIO - rashodi'!D112</f>
        <v>37000</v>
      </c>
      <c r="G68" s="168">
        <f>'POSEBNI DIO - rashodi'!E47+'POSEBNI DIO - rashodi'!E86+'POSEBNI DIO - rashodi'!E112</f>
        <v>40500</v>
      </c>
      <c r="H68" s="168">
        <f>'POSEBNI DIO - rashodi'!F47+'POSEBNI DIO - rashodi'!F86+'POSEBNI DIO - rashodi'!F112</f>
        <v>42500</v>
      </c>
      <c r="I68" s="168">
        <f>'POSEBNI DIO - rashodi'!G47+'POSEBNI DIO - rashodi'!G86+'POSEBNI DIO - rashodi'!G112</f>
        <v>44500</v>
      </c>
    </row>
  </sheetData>
  <mergeCells count="5">
    <mergeCell ref="A1:I1"/>
    <mergeCell ref="A3:I3"/>
    <mergeCell ref="A5:I5"/>
    <mergeCell ref="A7:I7"/>
    <mergeCell ref="A31:I31"/>
  </mergeCells>
  <pageMargins left="0.7" right="0.7" top="0.75" bottom="0.75" header="0.3" footer="0.3"/>
  <pageSetup paperSize="9" scale="72" fitToHeight="0" orientation="portrait" r:id="rId1"/>
  <ignoredErrors>
    <ignoredError sqref="F15:G15 H15:I15 J17 G17:I17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36"/>
  <sheetViews>
    <sheetView workbookViewId="0">
      <selection activeCell="O20" sqref="O20"/>
    </sheetView>
  </sheetViews>
  <sheetFormatPr defaultRowHeight="15" x14ac:dyDescent="0.25"/>
  <cols>
    <col min="5" max="8" width="25.28515625" customWidth="1"/>
    <col min="9" max="9" width="25.140625" customWidth="1"/>
    <col min="10" max="10" width="25" customWidth="1"/>
  </cols>
  <sheetData>
    <row r="1" spans="1:10" ht="51" customHeight="1" x14ac:dyDescent="0.25">
      <c r="A1" s="216" t="s">
        <v>287</v>
      </c>
      <c r="B1" s="216"/>
      <c r="C1" s="216"/>
      <c r="D1" s="216"/>
      <c r="E1" s="216"/>
      <c r="F1" s="216"/>
      <c r="G1" s="216"/>
      <c r="H1" s="216"/>
      <c r="I1" s="216"/>
      <c r="J1" s="216"/>
    </row>
    <row r="2" spans="1:10" ht="18" x14ac:dyDescent="0.25">
      <c r="A2" s="133"/>
      <c r="B2" s="133"/>
      <c r="C2" s="133"/>
      <c r="D2" s="133"/>
      <c r="E2" s="133"/>
      <c r="F2" s="133"/>
      <c r="G2" s="133"/>
      <c r="H2" s="133"/>
    </row>
    <row r="3" spans="1:10" ht="15.75" customHeight="1" x14ac:dyDescent="0.25">
      <c r="A3" s="216" t="s">
        <v>207</v>
      </c>
      <c r="B3" s="216"/>
      <c r="C3" s="216"/>
      <c r="D3" s="216"/>
      <c r="E3" s="216"/>
      <c r="F3" s="216"/>
      <c r="G3" s="216"/>
      <c r="H3" s="216"/>
      <c r="I3" s="216"/>
      <c r="J3" s="216"/>
    </row>
    <row r="4" spans="1:10" ht="18" x14ac:dyDescent="0.25">
      <c r="A4" s="133"/>
      <c r="B4" s="133"/>
      <c r="C4" s="133"/>
      <c r="D4" s="133"/>
      <c r="E4" s="133"/>
      <c r="F4" s="133"/>
      <c r="G4" s="133"/>
      <c r="H4" s="134"/>
    </row>
    <row r="5" spans="1:10" ht="15.75" customHeight="1" x14ac:dyDescent="0.25">
      <c r="A5" s="216" t="s">
        <v>208</v>
      </c>
      <c r="B5" s="216"/>
      <c r="C5" s="216"/>
      <c r="D5" s="216"/>
      <c r="E5" s="216"/>
      <c r="F5" s="216"/>
      <c r="G5" s="216"/>
      <c r="H5" s="216"/>
      <c r="I5" s="216"/>
      <c r="J5" s="216"/>
    </row>
    <row r="6" spans="1:10" ht="18" x14ac:dyDescent="0.25">
      <c r="A6" s="135"/>
      <c r="B6" s="136"/>
      <c r="C6" s="136"/>
      <c r="D6" s="136"/>
      <c r="E6" s="137"/>
      <c r="F6" s="138"/>
      <c r="G6" s="138"/>
      <c r="H6" s="138"/>
    </row>
    <row r="7" spans="1:10" ht="25.5" x14ac:dyDescent="0.25">
      <c r="A7" s="139"/>
      <c r="B7" s="140"/>
      <c r="C7" s="140"/>
      <c r="D7" s="141"/>
      <c r="E7" s="142"/>
      <c r="F7" s="143" t="s">
        <v>280</v>
      </c>
      <c r="G7" s="143" t="s">
        <v>267</v>
      </c>
      <c r="H7" s="143" t="s">
        <v>268</v>
      </c>
      <c r="I7" s="143" t="s">
        <v>245</v>
      </c>
      <c r="J7" s="143" t="s">
        <v>269</v>
      </c>
    </row>
    <row r="8" spans="1:10" x14ac:dyDescent="0.25">
      <c r="A8" s="221" t="s">
        <v>154</v>
      </c>
      <c r="B8" s="222"/>
      <c r="C8" s="222"/>
      <c r="D8" s="222"/>
      <c r="E8" s="223"/>
      <c r="F8" s="201">
        <f>SUM(F9:F10)</f>
        <v>2371743.3899999997</v>
      </c>
      <c r="G8" s="201">
        <f t="shared" ref="G8:J8" si="0">SUM(G9:G10)</f>
        <v>2934446</v>
      </c>
      <c r="H8" s="201">
        <f t="shared" si="0"/>
        <v>3141480</v>
      </c>
      <c r="I8" s="201">
        <f t="shared" si="0"/>
        <v>3217980</v>
      </c>
      <c r="J8" s="201">
        <f t="shared" si="0"/>
        <v>3239780</v>
      </c>
    </row>
    <row r="9" spans="1:10" x14ac:dyDescent="0.25">
      <c r="A9" s="217" t="s">
        <v>209</v>
      </c>
      <c r="B9" s="218"/>
      <c r="C9" s="218"/>
      <c r="D9" s="218"/>
      <c r="E9" s="224"/>
      <c r="F9" s="202">
        <f>'Prihodi i rashodi po izvorima'!E10</f>
        <v>2371743.3899999997</v>
      </c>
      <c r="G9" s="202">
        <f>'Račun prihoda i rashoda'!F10</f>
        <v>2934446</v>
      </c>
      <c r="H9" s="202">
        <f>'Račun prihoda i rashoda'!G10</f>
        <v>3141480</v>
      </c>
      <c r="I9" s="202">
        <f>'Račun prihoda i rashoda'!H10</f>
        <v>3217980</v>
      </c>
      <c r="J9" s="202">
        <f>'Račun prihoda i rashoda'!I10</f>
        <v>3239780</v>
      </c>
    </row>
    <row r="10" spans="1:10" x14ac:dyDescent="0.25">
      <c r="A10" s="225" t="s">
        <v>210</v>
      </c>
      <c r="B10" s="224"/>
      <c r="C10" s="224"/>
      <c r="D10" s="224"/>
      <c r="E10" s="224"/>
      <c r="F10" s="202">
        <v>0</v>
      </c>
      <c r="G10" s="202">
        <v>0</v>
      </c>
      <c r="H10" s="202">
        <v>0</v>
      </c>
      <c r="I10" s="202">
        <v>0</v>
      </c>
      <c r="J10" s="202">
        <v>0</v>
      </c>
    </row>
    <row r="11" spans="1:10" x14ac:dyDescent="0.25">
      <c r="A11" s="145" t="s">
        <v>1</v>
      </c>
      <c r="B11" s="146"/>
      <c r="C11" s="146"/>
      <c r="D11" s="146"/>
      <c r="E11" s="146"/>
      <c r="F11" s="201">
        <f>SUM(F12:F13)</f>
        <v>2369752.9999999995</v>
      </c>
      <c r="G11" s="201">
        <f t="shared" ref="G11:J11" si="1">SUM(G12:G13)</f>
        <v>2936441</v>
      </c>
      <c r="H11" s="201">
        <f t="shared" si="1"/>
        <v>3144480</v>
      </c>
      <c r="I11" s="201">
        <f t="shared" si="1"/>
        <v>3220980</v>
      </c>
      <c r="J11" s="201">
        <f t="shared" si="1"/>
        <v>3242780</v>
      </c>
    </row>
    <row r="12" spans="1:10" x14ac:dyDescent="0.25">
      <c r="A12" s="226" t="s">
        <v>211</v>
      </c>
      <c r="B12" s="218"/>
      <c r="C12" s="218"/>
      <c r="D12" s="218"/>
      <c r="E12" s="218"/>
      <c r="F12" s="202">
        <f>'Račun prihoda i rashoda'!E34</f>
        <v>2295106.2499999995</v>
      </c>
      <c r="G12" s="202">
        <f>'Račun prihoda i rashoda'!F34</f>
        <v>2868608</v>
      </c>
      <c r="H12" s="202">
        <f>'Račun prihoda i rashoda'!G34</f>
        <v>3071580</v>
      </c>
      <c r="I12" s="202">
        <f>'Račun prihoda i rashoda'!H34</f>
        <v>3146080</v>
      </c>
      <c r="J12" s="202">
        <f>'Račun prihoda i rashoda'!I34</f>
        <v>3165880</v>
      </c>
    </row>
    <row r="13" spans="1:10" x14ac:dyDescent="0.25">
      <c r="A13" s="227" t="s">
        <v>212</v>
      </c>
      <c r="B13" s="224"/>
      <c r="C13" s="224"/>
      <c r="D13" s="224"/>
      <c r="E13" s="224"/>
      <c r="F13" s="203">
        <f>'Račun prihoda i rashoda'!E63</f>
        <v>74646.75</v>
      </c>
      <c r="G13" s="203">
        <f>'Račun prihoda i rashoda'!F63</f>
        <v>67833</v>
      </c>
      <c r="H13" s="203">
        <f>'Račun prihoda i rashoda'!G63</f>
        <v>72900</v>
      </c>
      <c r="I13" s="203">
        <f>'Račun prihoda i rashoda'!H63</f>
        <v>74900</v>
      </c>
      <c r="J13" s="203">
        <f>'Račun prihoda i rashoda'!I63</f>
        <v>76900</v>
      </c>
    </row>
    <row r="14" spans="1:10" x14ac:dyDescent="0.25">
      <c r="A14" s="228" t="s">
        <v>213</v>
      </c>
      <c r="B14" s="222"/>
      <c r="C14" s="222"/>
      <c r="D14" s="222"/>
      <c r="E14" s="222"/>
      <c r="F14" s="201">
        <f>F8-F11</f>
        <v>1990.3900000001304</v>
      </c>
      <c r="G14" s="201">
        <f t="shared" ref="G14:J14" si="2">G8-G11</f>
        <v>-1995</v>
      </c>
      <c r="H14" s="201">
        <f t="shared" si="2"/>
        <v>-3000</v>
      </c>
      <c r="I14" s="201">
        <f t="shared" si="2"/>
        <v>-3000</v>
      </c>
      <c r="J14" s="201">
        <f t="shared" si="2"/>
        <v>-3000</v>
      </c>
    </row>
    <row r="15" spans="1:10" ht="18" x14ac:dyDescent="0.25">
      <c r="A15" s="133"/>
      <c r="B15" s="149"/>
      <c r="C15" s="149"/>
      <c r="D15" s="149"/>
      <c r="E15" s="149"/>
      <c r="F15" s="149"/>
      <c r="G15" s="149"/>
      <c r="H15" s="150"/>
    </row>
    <row r="16" spans="1:10" ht="15.75" x14ac:dyDescent="0.25">
      <c r="A16" s="216" t="s">
        <v>214</v>
      </c>
      <c r="B16" s="220"/>
      <c r="C16" s="220"/>
      <c r="D16" s="220"/>
      <c r="E16" s="220"/>
      <c r="F16" s="220"/>
      <c r="G16" s="220"/>
      <c r="H16" s="220"/>
    </row>
    <row r="17" spans="1:10" ht="18" x14ac:dyDescent="0.25">
      <c r="A17" s="133"/>
      <c r="B17" s="149"/>
      <c r="C17" s="149"/>
      <c r="D17" s="149"/>
      <c r="E17" s="149"/>
      <c r="F17" s="149"/>
      <c r="G17" s="149"/>
      <c r="H17" s="150"/>
    </row>
    <row r="18" spans="1:10" ht="25.5" x14ac:dyDescent="0.25">
      <c r="A18" s="139"/>
      <c r="B18" s="140"/>
      <c r="C18" s="140"/>
      <c r="D18" s="141"/>
      <c r="E18" s="142"/>
      <c r="F18" s="143" t="s">
        <v>280</v>
      </c>
      <c r="G18" s="143" t="s">
        <v>267</v>
      </c>
      <c r="H18" s="143" t="s">
        <v>268</v>
      </c>
      <c r="I18" s="143" t="s">
        <v>245</v>
      </c>
      <c r="J18" s="143" t="s">
        <v>269</v>
      </c>
    </row>
    <row r="19" spans="1:10" ht="15.75" customHeight="1" x14ac:dyDescent="0.25">
      <c r="A19" s="217" t="s">
        <v>215</v>
      </c>
      <c r="B19" s="229"/>
      <c r="C19" s="229"/>
      <c r="D19" s="229"/>
      <c r="E19" s="230"/>
      <c r="F19" s="148">
        <v>0</v>
      </c>
      <c r="G19" s="148">
        <v>0</v>
      </c>
      <c r="H19" s="148">
        <v>0</v>
      </c>
      <c r="I19" s="148">
        <v>0</v>
      </c>
      <c r="J19" s="148">
        <v>0</v>
      </c>
    </row>
    <row r="20" spans="1:10" x14ac:dyDescent="0.25">
      <c r="A20" s="217" t="s">
        <v>216</v>
      </c>
      <c r="B20" s="218"/>
      <c r="C20" s="218"/>
      <c r="D20" s="218"/>
      <c r="E20" s="218"/>
      <c r="F20" s="148">
        <v>0</v>
      </c>
      <c r="G20" s="148">
        <v>0</v>
      </c>
      <c r="H20" s="148">
        <v>0</v>
      </c>
      <c r="I20" s="148">
        <v>0</v>
      </c>
      <c r="J20" s="148">
        <v>0</v>
      </c>
    </row>
    <row r="21" spans="1:10" x14ac:dyDescent="0.25">
      <c r="A21" s="228" t="s">
        <v>217</v>
      </c>
      <c r="B21" s="222"/>
      <c r="C21" s="222"/>
      <c r="D21" s="222"/>
      <c r="E21" s="222"/>
      <c r="F21" s="144">
        <f>SUM(F19:F20)</f>
        <v>0</v>
      </c>
      <c r="G21" s="144">
        <f t="shared" ref="G21:J21" si="3">SUM(G19:G20)</f>
        <v>0</v>
      </c>
      <c r="H21" s="144">
        <f t="shared" si="3"/>
        <v>0</v>
      </c>
      <c r="I21" s="144">
        <f t="shared" si="3"/>
        <v>0</v>
      </c>
      <c r="J21" s="144">
        <f t="shared" si="3"/>
        <v>0</v>
      </c>
    </row>
    <row r="22" spans="1:10" ht="18" x14ac:dyDescent="0.25">
      <c r="A22" s="151"/>
      <c r="B22" s="149"/>
      <c r="C22" s="149"/>
      <c r="D22" s="149"/>
      <c r="E22" s="149"/>
      <c r="F22" s="149"/>
      <c r="G22" s="149"/>
      <c r="H22" s="150"/>
    </row>
    <row r="23" spans="1:10" ht="15.75" x14ac:dyDescent="0.25">
      <c r="A23" s="216" t="s">
        <v>218</v>
      </c>
      <c r="B23" s="220"/>
      <c r="C23" s="220"/>
      <c r="D23" s="220"/>
      <c r="E23" s="220"/>
      <c r="F23" s="220"/>
      <c r="G23" s="220"/>
      <c r="H23" s="220"/>
    </row>
    <row r="24" spans="1:10" ht="18" x14ac:dyDescent="0.25">
      <c r="A24" s="151"/>
      <c r="B24" s="149"/>
      <c r="C24" s="149"/>
      <c r="D24" s="149"/>
      <c r="E24" s="149"/>
      <c r="F24" s="149"/>
      <c r="G24" s="149"/>
      <c r="H24" s="150"/>
    </row>
    <row r="25" spans="1:10" ht="25.5" x14ac:dyDescent="0.25">
      <c r="A25" s="139"/>
      <c r="B25" s="140"/>
      <c r="C25" s="140"/>
      <c r="D25" s="141"/>
      <c r="E25" s="142"/>
      <c r="F25" s="143" t="s">
        <v>280</v>
      </c>
      <c r="G25" s="143" t="s">
        <v>267</v>
      </c>
      <c r="H25" s="143" t="s">
        <v>268</v>
      </c>
      <c r="I25" s="143" t="s">
        <v>245</v>
      </c>
      <c r="J25" s="143" t="s">
        <v>269</v>
      </c>
    </row>
    <row r="26" spans="1:10" x14ac:dyDescent="0.25">
      <c r="A26" s="233" t="s">
        <v>219</v>
      </c>
      <c r="B26" s="234"/>
      <c r="C26" s="234"/>
      <c r="D26" s="234"/>
      <c r="E26" s="235"/>
      <c r="F26" s="152">
        <f>'Račun prihoda i rashoda'!E26</f>
        <v>7350.69</v>
      </c>
      <c r="G26" s="152">
        <f>'Račun prihoda i rashoda'!F26</f>
        <v>1995</v>
      </c>
      <c r="H26" s="153">
        <f>'[1] Račun prihoda i rashoda'!H26</f>
        <v>0</v>
      </c>
      <c r="I26" s="153">
        <f>'[1] Račun prihoda i rashoda'!J26</f>
        <v>0</v>
      </c>
      <c r="J26" s="153">
        <f>'[1] Račun prihoda i rashoda'!L26</f>
        <v>0</v>
      </c>
    </row>
    <row r="27" spans="1:10" ht="30" customHeight="1" x14ac:dyDescent="0.25">
      <c r="A27" s="236" t="s">
        <v>220</v>
      </c>
      <c r="B27" s="237"/>
      <c r="C27" s="237"/>
      <c r="D27" s="237"/>
      <c r="E27" s="238"/>
      <c r="F27" s="154">
        <f>F26</f>
        <v>7350.69</v>
      </c>
      <c r="G27" s="154">
        <f t="shared" ref="G27" si="4">G26</f>
        <v>1995</v>
      </c>
      <c r="H27" s="155">
        <v>3000</v>
      </c>
      <c r="I27" s="155">
        <v>3000</v>
      </c>
      <c r="J27" s="155">
        <v>3000</v>
      </c>
    </row>
    <row r="30" spans="1:10" x14ac:dyDescent="0.25">
      <c r="A30" s="226" t="s">
        <v>221</v>
      </c>
      <c r="B30" s="218"/>
      <c r="C30" s="218"/>
      <c r="D30" s="218"/>
      <c r="E30" s="218"/>
      <c r="F30" s="147">
        <f>F14+F27</f>
        <v>9341.0800000001291</v>
      </c>
      <c r="G30" s="148">
        <f t="shared" ref="G30:J30" si="5">G14+G27</f>
        <v>0</v>
      </c>
      <c r="H30" s="148">
        <f t="shared" si="5"/>
        <v>0</v>
      </c>
      <c r="I30" s="148">
        <f t="shared" si="5"/>
        <v>0</v>
      </c>
      <c r="J30" s="148">
        <f t="shared" si="5"/>
        <v>0</v>
      </c>
    </row>
    <row r="31" spans="1:10" ht="15.75" x14ac:dyDescent="0.25">
      <c r="A31" s="156"/>
      <c r="B31" s="157"/>
      <c r="C31" s="157"/>
      <c r="D31" s="157"/>
      <c r="E31" s="157"/>
      <c r="F31" s="158"/>
      <c r="G31" s="158"/>
      <c r="H31" s="158"/>
    </row>
    <row r="32" spans="1:10" ht="29.25" customHeight="1" x14ac:dyDescent="0.25">
      <c r="A32" s="231"/>
      <c r="B32" s="232"/>
      <c r="C32" s="232"/>
      <c r="D32" s="232"/>
      <c r="E32" s="232"/>
      <c r="F32" s="232"/>
      <c r="G32" s="232"/>
      <c r="H32" s="232"/>
    </row>
    <row r="33" spans="1:8" ht="12" customHeight="1" x14ac:dyDescent="0.25"/>
    <row r="34" spans="1:8" ht="28.5" customHeight="1" x14ac:dyDescent="0.25">
      <c r="A34" s="231"/>
      <c r="B34" s="232"/>
      <c r="C34" s="232"/>
      <c r="D34" s="232"/>
      <c r="E34" s="232"/>
      <c r="F34" s="232"/>
      <c r="G34" s="232"/>
      <c r="H34" s="232"/>
    </row>
    <row r="35" spans="1:8" ht="15.75" customHeight="1" x14ac:dyDescent="0.25"/>
    <row r="36" spans="1:8" ht="29.25" customHeight="1" x14ac:dyDescent="0.25">
      <c r="A36" s="231"/>
      <c r="B36" s="232"/>
      <c r="C36" s="232"/>
      <c r="D36" s="232"/>
      <c r="E36" s="232"/>
      <c r="F36" s="232"/>
      <c r="G36" s="232"/>
      <c r="H36" s="232"/>
    </row>
  </sheetData>
  <mergeCells count="20">
    <mergeCell ref="A34:H34"/>
    <mergeCell ref="A36:H36"/>
    <mergeCell ref="A21:E21"/>
    <mergeCell ref="A23:H23"/>
    <mergeCell ref="A26:E26"/>
    <mergeCell ref="A27:E27"/>
    <mergeCell ref="A30:E30"/>
    <mergeCell ref="A32:H32"/>
    <mergeCell ref="A20:E20"/>
    <mergeCell ref="A8:E8"/>
    <mergeCell ref="A9:E9"/>
    <mergeCell ref="A10:E10"/>
    <mergeCell ref="A12:E12"/>
    <mergeCell ref="A13:E13"/>
    <mergeCell ref="A14:E14"/>
    <mergeCell ref="A16:H16"/>
    <mergeCell ref="A19:E19"/>
    <mergeCell ref="A1:J1"/>
    <mergeCell ref="A3:J3"/>
    <mergeCell ref="A5:J5"/>
  </mergeCells>
  <pageMargins left="0.7" right="0.7" top="0.75" bottom="0.75" header="0.3" footer="0.3"/>
  <pageSetup paperSize="9" scale="6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1D97AE-E20B-4ECA-A0BF-BCDC48A82788}">
  <dimension ref="A1:I43"/>
  <sheetViews>
    <sheetView topLeftCell="A4" workbookViewId="0">
      <selection activeCell="N24" sqref="N24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5.42578125" bestFit="1" customWidth="1"/>
    <col min="4" max="4" width="25.28515625" customWidth="1"/>
    <col min="5" max="6" width="14.7109375" customWidth="1"/>
    <col min="7" max="7" width="14.5703125" customWidth="1"/>
    <col min="8" max="8" width="14.7109375" customWidth="1"/>
    <col min="9" max="9" width="14.85546875" customWidth="1"/>
  </cols>
  <sheetData>
    <row r="1" spans="1:9" ht="47.25" customHeight="1" x14ac:dyDescent="0.25">
      <c r="A1" s="216" t="s">
        <v>285</v>
      </c>
      <c r="B1" s="216"/>
      <c r="C1" s="216"/>
      <c r="D1" s="216"/>
      <c r="E1" s="216"/>
      <c r="F1" s="216"/>
      <c r="G1" s="216"/>
      <c r="H1" s="216"/>
      <c r="I1" s="216"/>
    </row>
    <row r="2" spans="1:9" ht="18" x14ac:dyDescent="0.25">
      <c r="A2" s="133"/>
      <c r="B2" s="133"/>
      <c r="C2" s="133"/>
      <c r="D2" s="133"/>
      <c r="E2" s="133"/>
      <c r="F2" s="133"/>
      <c r="G2" s="133"/>
    </row>
    <row r="3" spans="1:9" ht="15.75" customHeight="1" x14ac:dyDescent="0.25">
      <c r="A3" s="216" t="s">
        <v>207</v>
      </c>
      <c r="B3" s="216"/>
      <c r="C3" s="216"/>
      <c r="D3" s="216"/>
      <c r="E3" s="216"/>
      <c r="F3" s="216"/>
      <c r="G3" s="216"/>
      <c r="H3" s="216"/>
      <c r="I3" s="216"/>
    </row>
    <row r="4" spans="1:9" ht="18" x14ac:dyDescent="0.25">
      <c r="A4" s="133"/>
      <c r="B4" s="133"/>
      <c r="C4" s="133"/>
      <c r="D4" s="133"/>
      <c r="E4" s="133"/>
      <c r="F4" s="133"/>
      <c r="G4" s="134"/>
    </row>
    <row r="5" spans="1:9" ht="15.75" customHeight="1" x14ac:dyDescent="0.25">
      <c r="A5" s="216" t="s">
        <v>230</v>
      </c>
      <c r="B5" s="216"/>
      <c r="C5" s="216"/>
      <c r="D5" s="216"/>
      <c r="E5" s="216"/>
      <c r="F5" s="216"/>
      <c r="G5" s="216"/>
      <c r="H5" s="216"/>
      <c r="I5" s="216"/>
    </row>
    <row r="6" spans="1:9" ht="18" x14ac:dyDescent="0.25">
      <c r="A6" s="133"/>
      <c r="B6" s="133"/>
      <c r="C6" s="133"/>
      <c r="D6" s="133"/>
      <c r="E6" s="133"/>
      <c r="F6" s="133"/>
      <c r="G6" s="134"/>
    </row>
    <row r="7" spans="1:9" ht="15.75" customHeight="1" x14ac:dyDescent="0.25">
      <c r="A7" s="216" t="s">
        <v>278</v>
      </c>
      <c r="B7" s="216"/>
      <c r="C7" s="216"/>
      <c r="D7" s="216"/>
      <c r="E7" s="216"/>
      <c r="F7" s="216"/>
      <c r="G7" s="216"/>
      <c r="H7" s="216"/>
      <c r="I7" s="216"/>
    </row>
    <row r="8" spans="1:9" ht="18" x14ac:dyDescent="0.25">
      <c r="A8" s="133"/>
      <c r="B8" s="133"/>
      <c r="C8" s="133"/>
      <c r="D8" s="133"/>
      <c r="E8" s="133"/>
      <c r="F8" s="133"/>
      <c r="G8" s="134"/>
    </row>
    <row r="9" spans="1:9" ht="38.25" x14ac:dyDescent="0.25">
      <c r="A9" s="159" t="s">
        <v>222</v>
      </c>
      <c r="B9" s="160" t="s">
        <v>223</v>
      </c>
      <c r="C9" s="160" t="s">
        <v>224</v>
      </c>
      <c r="D9" s="160" t="s">
        <v>225</v>
      </c>
      <c r="E9" s="143" t="s">
        <v>280</v>
      </c>
      <c r="F9" s="143" t="s">
        <v>267</v>
      </c>
      <c r="G9" s="143" t="s">
        <v>268</v>
      </c>
      <c r="H9" s="143" t="s">
        <v>245</v>
      </c>
      <c r="I9" s="143" t="s">
        <v>269</v>
      </c>
    </row>
    <row r="10" spans="1:9" x14ac:dyDescent="0.25">
      <c r="A10" s="161">
        <v>6</v>
      </c>
      <c r="B10" s="161"/>
      <c r="C10" s="161"/>
      <c r="D10" s="161" t="s">
        <v>160</v>
      </c>
      <c r="E10" s="162">
        <f>SUM(E11:E18)</f>
        <v>2371743.3899999997</v>
      </c>
      <c r="F10" s="162">
        <f>SUM(F11:F18)</f>
        <v>2934446</v>
      </c>
      <c r="G10" s="162">
        <f>SUM(G11:G18)</f>
        <v>3141480</v>
      </c>
      <c r="H10" s="162">
        <f>SUM(H11:H18)</f>
        <v>3217980</v>
      </c>
      <c r="I10" s="162">
        <f>SUM(I11:I18)</f>
        <v>3239780</v>
      </c>
    </row>
    <row r="11" spans="1:9" x14ac:dyDescent="0.25">
      <c r="A11" s="165"/>
      <c r="B11" s="165"/>
      <c r="C11" s="166">
        <v>11</v>
      </c>
      <c r="D11" s="166" t="s">
        <v>100</v>
      </c>
      <c r="E11" s="168">
        <f>'Račun prihoda i rashoda'!E22</f>
        <v>300597.73</v>
      </c>
      <c r="F11" s="168">
        <f>'Račun prihoda i rashoda'!F22</f>
        <v>225200</v>
      </c>
      <c r="G11" s="168">
        <f>'Račun prihoda i rashoda'!G22</f>
        <v>303450</v>
      </c>
      <c r="H11" s="168">
        <f>'Račun prihoda i rashoda'!H22</f>
        <v>310250</v>
      </c>
      <c r="I11" s="168">
        <f>'Račun prihoda i rashoda'!I22</f>
        <v>322850</v>
      </c>
    </row>
    <row r="12" spans="1:9" ht="25.5" x14ac:dyDescent="0.25">
      <c r="A12" s="165"/>
      <c r="B12" s="165"/>
      <c r="C12" s="166">
        <v>25</v>
      </c>
      <c r="D12" s="167" t="s">
        <v>104</v>
      </c>
      <c r="E12" s="168">
        <f>'Račun prihoda i rashoda'!E19</f>
        <v>2548.2399999999998</v>
      </c>
      <c r="F12" s="168">
        <f>'Račun prihoda i rashoda'!F19</f>
        <v>2693</v>
      </c>
      <c r="G12" s="168">
        <f>'Račun prihoda i rashoda'!G19</f>
        <v>4000</v>
      </c>
      <c r="H12" s="168">
        <f>'Račun prihoda i rashoda'!H19</f>
        <v>4000</v>
      </c>
      <c r="I12" s="168">
        <f>'Račun prihoda i rashoda'!I19</f>
        <v>4000</v>
      </c>
    </row>
    <row r="13" spans="1:9" x14ac:dyDescent="0.25">
      <c r="A13" s="165"/>
      <c r="B13" s="165"/>
      <c r="C13" s="166">
        <v>29</v>
      </c>
      <c r="D13" s="167" t="s">
        <v>283</v>
      </c>
      <c r="E13" s="168">
        <v>7350.69</v>
      </c>
      <c r="F13" s="168">
        <v>0</v>
      </c>
      <c r="G13" s="168">
        <v>0</v>
      </c>
      <c r="H13" s="168">
        <v>0</v>
      </c>
      <c r="I13" s="168">
        <v>0</v>
      </c>
    </row>
    <row r="14" spans="1:9" ht="25.5" x14ac:dyDescent="0.25">
      <c r="A14" s="165"/>
      <c r="B14" s="165"/>
      <c r="C14" s="166">
        <v>31</v>
      </c>
      <c r="D14" s="167" t="s">
        <v>12</v>
      </c>
      <c r="E14" s="168">
        <f>'Račun prihoda i rashoda'!E23</f>
        <v>172215</v>
      </c>
      <c r="F14" s="168">
        <f>'Račun prihoda i rashoda'!F23</f>
        <v>187555</v>
      </c>
      <c r="G14" s="168">
        <f>'Račun prihoda i rashoda'!G23</f>
        <v>188010</v>
      </c>
      <c r="H14" s="168">
        <f>'Račun prihoda i rashoda'!H23</f>
        <v>188010</v>
      </c>
      <c r="I14" s="168">
        <f>'Račun prihoda i rashoda'!I23</f>
        <v>188010</v>
      </c>
    </row>
    <row r="15" spans="1:9" x14ac:dyDescent="0.25">
      <c r="A15" s="165"/>
      <c r="B15" s="165"/>
      <c r="C15" s="166">
        <v>42</v>
      </c>
      <c r="D15" s="167" t="s">
        <v>147</v>
      </c>
      <c r="E15" s="168">
        <f>'Račun prihoda i rashoda'!E24</f>
        <v>367.49</v>
      </c>
      <c r="F15" s="168">
        <f>'Račun prihoda i rashoda'!F24</f>
        <v>600</v>
      </c>
      <c r="G15" s="168">
        <f>'Račun prihoda i rashoda'!G24</f>
        <v>600</v>
      </c>
      <c r="H15" s="168">
        <f>'Račun prihoda i rashoda'!H24</f>
        <v>600</v>
      </c>
      <c r="I15" s="168">
        <f>'Račun prihoda i rashoda'!I24</f>
        <v>600</v>
      </c>
    </row>
    <row r="16" spans="1:9" x14ac:dyDescent="0.25">
      <c r="A16" s="165"/>
      <c r="B16" s="165"/>
      <c r="C16" s="166">
        <v>44</v>
      </c>
      <c r="D16" s="166" t="s">
        <v>229</v>
      </c>
      <c r="E16" s="168">
        <f>'Račun prihoda i rashoda'!E25</f>
        <v>43839.46</v>
      </c>
      <c r="F16" s="168">
        <f>'Račun prihoda i rashoda'!F25</f>
        <v>57980</v>
      </c>
      <c r="G16" s="168">
        <f>'Račun prihoda i rashoda'!G25</f>
        <v>64750</v>
      </c>
      <c r="H16" s="168">
        <f>'Račun prihoda i rashoda'!H25</f>
        <v>64850</v>
      </c>
      <c r="I16" s="168">
        <f>'Račun prihoda i rashoda'!I25</f>
        <v>64950</v>
      </c>
    </row>
    <row r="17" spans="1:9" ht="38.25" x14ac:dyDescent="0.25">
      <c r="A17" s="165"/>
      <c r="B17" s="165"/>
      <c r="C17" s="166">
        <v>49</v>
      </c>
      <c r="D17" s="167" t="s">
        <v>227</v>
      </c>
      <c r="E17" s="168">
        <f>'Račun prihoda i rashoda'!E12</f>
        <v>1580344.73</v>
      </c>
      <c r="F17" s="168">
        <f>'Račun prihoda i rashoda'!F12</f>
        <v>2170800</v>
      </c>
      <c r="G17" s="168">
        <f>'Račun prihoda i rashoda'!G12</f>
        <v>2283500</v>
      </c>
      <c r="H17" s="168">
        <f>'Račun prihoda i rashoda'!H12</f>
        <v>2344000</v>
      </c>
      <c r="I17" s="168">
        <f>'Račun prihoda i rashoda'!I12</f>
        <v>2344000</v>
      </c>
    </row>
    <row r="18" spans="1:9" ht="25.5" x14ac:dyDescent="0.25">
      <c r="A18" s="165"/>
      <c r="B18" s="165"/>
      <c r="C18" s="166">
        <v>55</v>
      </c>
      <c r="D18" s="167" t="s">
        <v>118</v>
      </c>
      <c r="E18" s="168">
        <f>+'Račun prihoda i rashoda'!E17+'Račun prihoda i rashoda'!E15+'Račun prihoda i rashoda'!E13+'Račun prihoda i rashoda'!E20</f>
        <v>264480.05</v>
      </c>
      <c r="F18" s="168">
        <f>+'Račun prihoda i rashoda'!F17+'Račun prihoda i rashoda'!F15+'Račun prihoda i rashoda'!F13</f>
        <v>289618</v>
      </c>
      <c r="G18" s="168">
        <f>+'Račun prihoda i rashoda'!G17+'Račun prihoda i rashoda'!G15+'Račun prihoda i rashoda'!G13</f>
        <v>297170</v>
      </c>
      <c r="H18" s="168">
        <f>+'Račun prihoda i rashoda'!H17+'Račun prihoda i rashoda'!H15+'Račun prihoda i rashoda'!H13</f>
        <v>306270</v>
      </c>
      <c r="I18" s="168">
        <f>+'Račun prihoda i rashoda'!I17+'Račun prihoda i rashoda'!I15+'Račun prihoda i rashoda'!I13</f>
        <v>315370</v>
      </c>
    </row>
    <row r="19" spans="1:9" x14ac:dyDescent="0.25">
      <c r="A19" s="243"/>
      <c r="B19" s="243"/>
      <c r="C19" s="244"/>
      <c r="D19" s="245"/>
      <c r="E19" s="246"/>
      <c r="F19" s="246"/>
      <c r="G19" s="246"/>
      <c r="H19" s="246"/>
      <c r="I19" s="246"/>
    </row>
    <row r="20" spans="1:9" x14ac:dyDescent="0.25">
      <c r="A20" s="243"/>
      <c r="B20" s="243"/>
      <c r="C20" s="244"/>
      <c r="D20" s="245"/>
      <c r="E20" s="246"/>
      <c r="F20" s="246"/>
      <c r="G20" s="246"/>
      <c r="H20" s="246"/>
      <c r="I20" s="246"/>
    </row>
    <row r="21" spans="1:9" x14ac:dyDescent="0.25">
      <c r="A21" s="243"/>
      <c r="B21" s="243"/>
      <c r="C21" s="244"/>
      <c r="D21" s="245"/>
      <c r="E21" s="246"/>
      <c r="F21" s="246"/>
      <c r="G21" s="246"/>
      <c r="H21" s="246"/>
      <c r="I21" s="246"/>
    </row>
    <row r="22" spans="1:9" x14ac:dyDescent="0.25">
      <c r="A22" s="243"/>
      <c r="B22" s="243"/>
      <c r="C22" s="244"/>
      <c r="D22" s="245"/>
      <c r="E22" s="246"/>
      <c r="F22" s="246"/>
      <c r="G22" s="246"/>
      <c r="H22" s="246"/>
      <c r="I22" s="246"/>
    </row>
    <row r="23" spans="1:9" x14ac:dyDescent="0.25">
      <c r="A23" s="243"/>
      <c r="B23" s="243"/>
      <c r="C23" s="244"/>
      <c r="D23" s="245"/>
      <c r="E23" s="246"/>
      <c r="F23" s="246"/>
      <c r="G23" s="246"/>
      <c r="H23" s="246"/>
      <c r="I23" s="246"/>
    </row>
    <row r="26" spans="1:9" ht="15.75" customHeight="1" x14ac:dyDescent="0.25">
      <c r="A26" s="216" t="s">
        <v>279</v>
      </c>
      <c r="B26" s="216"/>
      <c r="C26" s="216"/>
      <c r="D26" s="216"/>
      <c r="E26" s="216"/>
      <c r="F26" s="216"/>
      <c r="G26" s="216"/>
      <c r="H26" s="216"/>
      <c r="I26" s="216"/>
    </row>
    <row r="28" spans="1:9" ht="38.25" x14ac:dyDescent="0.25">
      <c r="A28" s="159" t="s">
        <v>222</v>
      </c>
      <c r="B28" s="160" t="s">
        <v>223</v>
      </c>
      <c r="C28" s="160" t="s">
        <v>224</v>
      </c>
      <c r="D28" s="160" t="s">
        <v>225</v>
      </c>
      <c r="E28" s="143" t="s">
        <v>276</v>
      </c>
      <c r="F28" s="143" t="s">
        <v>267</v>
      </c>
      <c r="G28" s="143" t="s">
        <v>268</v>
      </c>
      <c r="H28" s="143" t="s">
        <v>245</v>
      </c>
      <c r="I28" s="143" t="s">
        <v>269</v>
      </c>
    </row>
    <row r="29" spans="1:9" x14ac:dyDescent="0.25">
      <c r="A29" s="161">
        <v>3</v>
      </c>
      <c r="B29" s="161"/>
      <c r="C29" s="161"/>
      <c r="D29" s="161" t="s">
        <v>10</v>
      </c>
      <c r="E29" s="162">
        <f>SUM(E30:E38)</f>
        <v>2295106.25</v>
      </c>
      <c r="F29" s="162">
        <f>SUM(F30:F38)</f>
        <v>2868608</v>
      </c>
      <c r="G29" s="162">
        <f t="shared" ref="G29:I29" si="0">SUM(G30:G38)</f>
        <v>3071580</v>
      </c>
      <c r="H29" s="162">
        <f t="shared" si="0"/>
        <v>3146080</v>
      </c>
      <c r="I29" s="162">
        <f t="shared" si="0"/>
        <v>3165880</v>
      </c>
    </row>
    <row r="30" spans="1:9" x14ac:dyDescent="0.25">
      <c r="A30" s="165"/>
      <c r="B30" s="165"/>
      <c r="C30" s="166">
        <v>11</v>
      </c>
      <c r="D30" s="166" t="s">
        <v>100</v>
      </c>
      <c r="E30" s="168">
        <f>'Račun prihoda i rashoda'!E36+'Račun prihoda i rashoda'!E42+'Račun prihoda i rashoda'!E52+'Račun prihoda i rashoda'!E57</f>
        <v>280789.77999999997</v>
      </c>
      <c r="F30" s="168">
        <f>'Račun prihoda i rashoda'!F36+'Račun prihoda i rashoda'!F42+'Račun prihoda i rashoda'!F52+'Račun prihoda i rashoda'!F57</f>
        <v>225200</v>
      </c>
      <c r="G30" s="168">
        <f>'Račun prihoda i rashoda'!G36+'Račun prihoda i rashoda'!G42+'Račun prihoda i rashoda'!G52+'Račun prihoda i rashoda'!G57</f>
        <v>303450</v>
      </c>
      <c r="H30" s="168">
        <f>'Račun prihoda i rashoda'!H36+'Račun prihoda i rashoda'!H42+'Račun prihoda i rashoda'!H52+'Račun prihoda i rashoda'!H57</f>
        <v>310250</v>
      </c>
      <c r="I30" s="168">
        <f>'Račun prihoda i rashoda'!I36+'Račun prihoda i rashoda'!I42+'Račun prihoda i rashoda'!I52+'Račun prihoda i rashoda'!I57</f>
        <v>322850</v>
      </c>
    </row>
    <row r="31" spans="1:9" x14ac:dyDescent="0.25">
      <c r="A31" s="165"/>
      <c r="B31" s="165"/>
      <c r="C31" s="166">
        <v>22</v>
      </c>
      <c r="D31" s="166" t="s">
        <v>173</v>
      </c>
      <c r="E31" s="168">
        <f>'Račun prihoda i rashoda'!E43</f>
        <v>19807.95</v>
      </c>
      <c r="F31" s="168">
        <f>'Račun prihoda i rashoda'!F43</f>
        <v>0</v>
      </c>
      <c r="G31" s="168">
        <f>'Račun prihoda i rashoda'!G43</f>
        <v>0</v>
      </c>
      <c r="H31" s="168">
        <f>'Račun prihoda i rashoda'!H43</f>
        <v>0</v>
      </c>
      <c r="I31" s="168">
        <f>'Račun prihoda i rashoda'!I43</f>
        <v>0</v>
      </c>
    </row>
    <row r="32" spans="1:9" ht="25.5" x14ac:dyDescent="0.25">
      <c r="A32" s="165"/>
      <c r="B32" s="165"/>
      <c r="C32" s="166">
        <v>25</v>
      </c>
      <c r="D32" s="167" t="s">
        <v>104</v>
      </c>
      <c r="E32" s="168">
        <f>'Račun prihoda i rashoda'!E44</f>
        <v>0</v>
      </c>
      <c r="F32" s="168">
        <f>'Račun prihoda i rashoda'!F44</f>
        <v>400</v>
      </c>
      <c r="G32" s="168">
        <f>'Račun prihoda i rashoda'!G44</f>
        <v>1600</v>
      </c>
      <c r="H32" s="168">
        <f>'Račun prihoda i rashoda'!H44</f>
        <v>1600</v>
      </c>
      <c r="I32" s="168">
        <f>'Račun prihoda i rashoda'!I44</f>
        <v>1600</v>
      </c>
    </row>
    <row r="33" spans="1:9" ht="25.5" x14ac:dyDescent="0.25">
      <c r="A33" s="178"/>
      <c r="B33" s="178"/>
      <c r="C33" s="166">
        <v>29</v>
      </c>
      <c r="D33" s="167" t="s">
        <v>114</v>
      </c>
      <c r="E33" s="168">
        <f>'Račun prihoda i rashoda'!E37+'Račun prihoda i rashoda'!E45</f>
        <v>4478.2299999999996</v>
      </c>
      <c r="F33" s="168">
        <f>'Račun prihoda i rashoda'!F37+'Račun prihoda i rashoda'!F45</f>
        <v>0</v>
      </c>
      <c r="G33" s="168">
        <f>'Račun prihoda i rashoda'!G37+'Račun prihoda i rashoda'!G45</f>
        <v>0</v>
      </c>
      <c r="H33" s="168">
        <f>'Račun prihoda i rashoda'!H37+'Račun prihoda i rashoda'!H45</f>
        <v>0</v>
      </c>
      <c r="I33" s="168">
        <f>'Račun prihoda i rashoda'!I37+'Račun prihoda i rashoda'!I45</f>
        <v>0</v>
      </c>
    </row>
    <row r="34" spans="1:9" ht="25.5" x14ac:dyDescent="0.25">
      <c r="A34" s="165"/>
      <c r="B34" s="165"/>
      <c r="C34" s="166">
        <v>31</v>
      </c>
      <c r="D34" s="167" t="s">
        <v>12</v>
      </c>
      <c r="E34" s="168">
        <f>'Račun prihoda i rashoda'!E46+'Račun prihoda i rashoda'!E53</f>
        <v>145670</v>
      </c>
      <c r="F34" s="168">
        <f>'Račun prihoda i rashoda'!F46+'Račun prihoda i rashoda'!F53</f>
        <v>161010</v>
      </c>
      <c r="G34" s="168">
        <f>'Račun prihoda i rashoda'!G46+'Račun prihoda i rashoda'!G53</f>
        <v>161010</v>
      </c>
      <c r="H34" s="168">
        <f>'Račun prihoda i rashoda'!H46+'Račun prihoda i rashoda'!H53</f>
        <v>161010</v>
      </c>
      <c r="I34" s="168">
        <f>'Račun prihoda i rashoda'!I46+'Račun prihoda i rashoda'!I53</f>
        <v>161010</v>
      </c>
    </row>
    <row r="35" spans="1:9" x14ac:dyDescent="0.25">
      <c r="A35" s="165"/>
      <c r="B35" s="165"/>
      <c r="C35" s="166">
        <v>42</v>
      </c>
      <c r="D35" s="167" t="s">
        <v>147</v>
      </c>
      <c r="E35" s="168">
        <f>'Račun prihoda i rashoda'!E47+'Račun prihoda i rashoda'!E58</f>
        <v>367.49</v>
      </c>
      <c r="F35" s="168">
        <f>'Račun prihoda i rashoda'!F47</f>
        <v>600</v>
      </c>
      <c r="G35" s="168">
        <f>'Račun prihoda i rashoda'!G47</f>
        <v>600</v>
      </c>
      <c r="H35" s="168">
        <f>'Račun prihoda i rashoda'!H47</f>
        <v>600</v>
      </c>
      <c r="I35" s="168">
        <f>'Račun prihoda i rashoda'!I47</f>
        <v>600</v>
      </c>
    </row>
    <row r="36" spans="1:9" x14ac:dyDescent="0.25">
      <c r="A36" s="165"/>
      <c r="B36" s="165"/>
      <c r="C36" s="166">
        <v>44</v>
      </c>
      <c r="D36" s="166" t="s">
        <v>229</v>
      </c>
      <c r="E36" s="168">
        <f>'Račun prihoda i rashoda'!E38+'Račun prihoda i rashoda'!E48+'Račun prihoda i rashoda'!E59</f>
        <v>43839.46</v>
      </c>
      <c r="F36" s="168">
        <f>'Račun prihoda i rashoda'!F38+'Račun prihoda i rashoda'!F48+'Račun prihoda i rashoda'!F59</f>
        <v>57980</v>
      </c>
      <c r="G36" s="168">
        <f>'Račun prihoda i rashoda'!G38+'Račun prihoda i rashoda'!G48+'Račun prihoda i rashoda'!G59</f>
        <v>64750</v>
      </c>
      <c r="H36" s="168">
        <f>'Račun prihoda i rashoda'!H38+'Račun prihoda i rashoda'!H48+'Račun prihoda i rashoda'!H59</f>
        <v>64850</v>
      </c>
      <c r="I36" s="168">
        <f>'Račun prihoda i rashoda'!I38+'Račun prihoda i rashoda'!I48+'Račun prihoda i rashoda'!I59</f>
        <v>64950</v>
      </c>
    </row>
    <row r="37" spans="1:9" ht="38.25" x14ac:dyDescent="0.25">
      <c r="A37" s="165"/>
      <c r="B37" s="165"/>
      <c r="C37" s="166">
        <v>49</v>
      </c>
      <c r="D37" s="167" t="s">
        <v>227</v>
      </c>
      <c r="E37" s="168">
        <f>'Račun prihoda i rashoda'!E49+'Račun prihoda i rashoda'!E39</f>
        <v>1580344.73</v>
      </c>
      <c r="F37" s="168">
        <f>'Račun prihoda i rashoda'!F49+'Račun prihoda i rashoda'!F39</f>
        <v>2170800</v>
      </c>
      <c r="G37" s="168">
        <f>'Račun prihoda i rashoda'!G49+'Račun prihoda i rashoda'!G39</f>
        <v>2283500</v>
      </c>
      <c r="H37" s="168">
        <f>'Račun prihoda i rashoda'!H49+'Račun prihoda i rashoda'!H39</f>
        <v>2344000</v>
      </c>
      <c r="I37" s="168">
        <f>'Račun prihoda i rashoda'!I49+'Račun prihoda i rashoda'!I39</f>
        <v>2344000</v>
      </c>
    </row>
    <row r="38" spans="1:9" ht="25.5" x14ac:dyDescent="0.25">
      <c r="A38" s="165"/>
      <c r="B38" s="165"/>
      <c r="C38" s="166">
        <v>55</v>
      </c>
      <c r="D38" s="167" t="s">
        <v>118</v>
      </c>
      <c r="E38" s="168">
        <f>'Račun prihoda i rashoda'!E40+'Račun prihoda i rashoda'!E50+'Račun prihoda i rashoda'!E55+'Račun prihoda i rashoda'!E60+'Račun prihoda i rashoda'!E62</f>
        <v>219808.61000000004</v>
      </c>
      <c r="F38" s="168">
        <f>'Račun prihoda i rashoda'!F40+'Račun prihoda i rashoda'!F50+'Račun prihoda i rashoda'!F55+'Račun prihoda i rashoda'!F60+'Račun prihoda i rashoda'!F62</f>
        <v>252618</v>
      </c>
      <c r="G38" s="168">
        <f>'Račun prihoda i rashoda'!G40+'Račun prihoda i rashoda'!G50+'Račun prihoda i rashoda'!G55+'Račun prihoda i rashoda'!G60+'Račun prihoda i rashoda'!G62</f>
        <v>256670</v>
      </c>
      <c r="H38" s="168">
        <f>'Račun prihoda i rashoda'!H40+'Račun prihoda i rashoda'!H50+'Račun prihoda i rashoda'!H55+'Račun prihoda i rashoda'!H60+'Račun prihoda i rashoda'!H62</f>
        <v>263770</v>
      </c>
      <c r="I38" s="168">
        <f>'Račun prihoda i rashoda'!I40+'Račun prihoda i rashoda'!I50+'Račun prihoda i rashoda'!I55+'Račun prihoda i rashoda'!I60+'Račun prihoda i rashoda'!I62</f>
        <v>270870</v>
      </c>
    </row>
    <row r="39" spans="1:9" ht="25.5" x14ac:dyDescent="0.25">
      <c r="A39" s="173">
        <v>4</v>
      </c>
      <c r="B39" s="174"/>
      <c r="C39" s="174"/>
      <c r="D39" s="175" t="s">
        <v>108</v>
      </c>
      <c r="E39" s="162">
        <f>SUM(E40:E43)</f>
        <v>74646.75</v>
      </c>
      <c r="F39" s="162">
        <f>SUM(F40:F43)</f>
        <v>67833</v>
      </c>
      <c r="G39" s="162">
        <f t="shared" ref="G39:I39" si="1">SUM(G40:G43)</f>
        <v>72900</v>
      </c>
      <c r="H39" s="162">
        <f t="shared" si="1"/>
        <v>74900</v>
      </c>
      <c r="I39" s="162">
        <f t="shared" si="1"/>
        <v>76900</v>
      </c>
    </row>
    <row r="40" spans="1:9" ht="25.5" x14ac:dyDescent="0.25">
      <c r="A40" s="178"/>
      <c r="B40" s="178"/>
      <c r="C40" s="166">
        <v>25</v>
      </c>
      <c r="D40" s="167" t="s">
        <v>104</v>
      </c>
      <c r="E40" s="168">
        <f>'Račun prihoda i rashoda'!E65</f>
        <v>1470.44</v>
      </c>
      <c r="F40" s="168">
        <f>'Račun prihoda i rashoda'!F65</f>
        <v>2293</v>
      </c>
      <c r="G40" s="168">
        <f>'Račun prihoda i rashoda'!G65</f>
        <v>2400</v>
      </c>
      <c r="H40" s="168">
        <f>'Račun prihoda i rashoda'!H65</f>
        <v>2400</v>
      </c>
      <c r="I40" s="168">
        <f>'Račun prihoda i rashoda'!I65</f>
        <v>2400</v>
      </c>
    </row>
    <row r="41" spans="1:9" ht="25.5" x14ac:dyDescent="0.25">
      <c r="A41" s="178"/>
      <c r="B41" s="178"/>
      <c r="C41" s="166">
        <v>29</v>
      </c>
      <c r="D41" s="167" t="s">
        <v>114</v>
      </c>
      <c r="E41" s="168">
        <f>'Račun prihoda i rashoda'!E66</f>
        <v>2872.46</v>
      </c>
      <c r="F41" s="168">
        <f>'Račun prihoda i rashoda'!F66</f>
        <v>1995</v>
      </c>
      <c r="G41" s="168">
        <f>'Račun prihoda i rashoda'!G66</f>
        <v>3000</v>
      </c>
      <c r="H41" s="168">
        <f>'Račun prihoda i rashoda'!H66</f>
        <v>3000</v>
      </c>
      <c r="I41" s="168">
        <f>'Račun prihoda i rashoda'!I66</f>
        <v>3000</v>
      </c>
    </row>
    <row r="42" spans="1:9" ht="25.5" x14ac:dyDescent="0.25">
      <c r="A42" s="178"/>
      <c r="B42" s="178"/>
      <c r="C42" s="166">
        <v>31</v>
      </c>
      <c r="D42" s="167" t="s">
        <v>12</v>
      </c>
      <c r="E42" s="168">
        <f>'Račun prihoda i rashoda'!E67</f>
        <v>26545</v>
      </c>
      <c r="F42" s="168">
        <f>'Račun prihoda i rashoda'!F67</f>
        <v>26545</v>
      </c>
      <c r="G42" s="168">
        <f>'Račun prihoda i rashoda'!G67</f>
        <v>27000</v>
      </c>
      <c r="H42" s="168">
        <f>'Račun prihoda i rashoda'!H67</f>
        <v>27000</v>
      </c>
      <c r="I42" s="168">
        <f>'Račun prihoda i rashoda'!I67</f>
        <v>27000</v>
      </c>
    </row>
    <row r="43" spans="1:9" ht="25.5" x14ac:dyDescent="0.25">
      <c r="A43" s="178"/>
      <c r="B43" s="178"/>
      <c r="C43" s="166">
        <v>55</v>
      </c>
      <c r="D43" s="167" t="s">
        <v>118</v>
      </c>
      <c r="E43" s="168">
        <f>'Račun prihoda i rashoda'!E68</f>
        <v>43758.85</v>
      </c>
      <c r="F43" s="168">
        <f>'Račun prihoda i rashoda'!F68</f>
        <v>37000</v>
      </c>
      <c r="G43" s="168">
        <f>'Račun prihoda i rashoda'!G68</f>
        <v>40500</v>
      </c>
      <c r="H43" s="168">
        <f>'Račun prihoda i rashoda'!H68</f>
        <v>42500</v>
      </c>
      <c r="I43" s="168">
        <f>'Račun prihoda i rashoda'!I68</f>
        <v>44500</v>
      </c>
    </row>
  </sheetData>
  <sortState xmlns:xlrd2="http://schemas.microsoft.com/office/spreadsheetml/2017/richdata2" ref="C11:I18">
    <sortCondition ref="C11:C18"/>
  </sortState>
  <mergeCells count="5">
    <mergeCell ref="A1:I1"/>
    <mergeCell ref="A3:I3"/>
    <mergeCell ref="A5:I5"/>
    <mergeCell ref="A7:I7"/>
    <mergeCell ref="A26:I26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F12"/>
  <sheetViews>
    <sheetView workbookViewId="0">
      <selection activeCell="J14" sqref="J14"/>
    </sheetView>
  </sheetViews>
  <sheetFormatPr defaultRowHeight="15" x14ac:dyDescent="0.25"/>
  <cols>
    <col min="1" max="1" width="37.7109375" customWidth="1"/>
    <col min="2" max="2" width="20" customWidth="1"/>
    <col min="3" max="3" width="18" customWidth="1"/>
    <col min="4" max="4" width="17.5703125" customWidth="1"/>
    <col min="5" max="5" width="14.42578125" customWidth="1"/>
    <col min="6" max="6" width="14" customWidth="1"/>
  </cols>
  <sheetData>
    <row r="1" spans="1:6" ht="44.25" customHeight="1" x14ac:dyDescent="0.25">
      <c r="A1" s="216" t="s">
        <v>286</v>
      </c>
      <c r="B1" s="216"/>
      <c r="C1" s="216"/>
      <c r="D1" s="216"/>
    </row>
    <row r="2" spans="1:6" ht="18" x14ac:dyDescent="0.25">
      <c r="A2" s="133"/>
      <c r="B2" s="133"/>
      <c r="C2" s="133"/>
      <c r="D2" s="133"/>
    </row>
    <row r="3" spans="1:6" ht="15.75" x14ac:dyDescent="0.25">
      <c r="A3" s="216" t="s">
        <v>207</v>
      </c>
      <c r="B3" s="216"/>
      <c r="C3" s="216"/>
      <c r="D3" s="219"/>
    </row>
    <row r="4" spans="1:6" ht="18" x14ac:dyDescent="0.25">
      <c r="A4" s="133"/>
      <c r="B4" s="133"/>
      <c r="C4" s="133"/>
      <c r="D4" s="134"/>
    </row>
    <row r="5" spans="1:6" ht="15.75" x14ac:dyDescent="0.25">
      <c r="A5" s="216" t="s">
        <v>230</v>
      </c>
      <c r="B5" s="216"/>
      <c r="C5" s="220"/>
      <c r="D5" s="220"/>
    </row>
    <row r="6" spans="1:6" ht="18" x14ac:dyDescent="0.25">
      <c r="A6" s="133"/>
      <c r="B6" s="133"/>
      <c r="C6" s="133"/>
      <c r="D6" s="134"/>
    </row>
    <row r="7" spans="1:6" ht="15.75" x14ac:dyDescent="0.25">
      <c r="A7" s="216" t="s">
        <v>231</v>
      </c>
      <c r="B7" s="216"/>
      <c r="C7" s="239"/>
      <c r="D7" s="239"/>
    </row>
    <row r="8" spans="1:6" ht="18" x14ac:dyDescent="0.25">
      <c r="A8" s="133"/>
      <c r="B8" s="133"/>
      <c r="C8" s="133"/>
      <c r="D8" s="134"/>
    </row>
    <row r="9" spans="1:6" ht="45" x14ac:dyDescent="0.25">
      <c r="A9" s="179" t="s">
        <v>232</v>
      </c>
      <c r="B9" s="179" t="s">
        <v>277</v>
      </c>
      <c r="C9" s="180" t="s">
        <v>267</v>
      </c>
      <c r="D9" s="180" t="s">
        <v>268</v>
      </c>
      <c r="E9" s="180" t="s">
        <v>245</v>
      </c>
      <c r="F9" s="180" t="s">
        <v>269</v>
      </c>
    </row>
    <row r="10" spans="1:6" ht="15.75" customHeight="1" x14ac:dyDescent="0.25">
      <c r="A10" s="181" t="s">
        <v>233</v>
      </c>
      <c r="B10" s="207">
        <f t="shared" ref="B10:F11" si="0">B11</f>
        <v>2369753</v>
      </c>
      <c r="C10" s="207">
        <f t="shared" si="0"/>
        <v>2936441</v>
      </c>
      <c r="D10" s="207">
        <f t="shared" si="0"/>
        <v>3144480</v>
      </c>
      <c r="E10" s="207">
        <f t="shared" si="0"/>
        <v>3220980</v>
      </c>
      <c r="F10" s="207">
        <f t="shared" si="0"/>
        <v>3242780</v>
      </c>
    </row>
    <row r="11" spans="1:6" x14ac:dyDescent="0.25">
      <c r="A11" s="182" t="s">
        <v>234</v>
      </c>
      <c r="B11" s="208">
        <f t="shared" si="0"/>
        <v>2369753</v>
      </c>
      <c r="C11" s="208">
        <f t="shared" si="0"/>
        <v>2936441</v>
      </c>
      <c r="D11" s="208">
        <f t="shared" si="0"/>
        <v>3144480</v>
      </c>
      <c r="E11" s="208">
        <f t="shared" si="0"/>
        <v>3220980</v>
      </c>
      <c r="F11" s="208">
        <f t="shared" si="0"/>
        <v>3242780</v>
      </c>
    </row>
    <row r="12" spans="1:6" x14ac:dyDescent="0.25">
      <c r="A12" s="183" t="s">
        <v>235</v>
      </c>
      <c r="B12" s="209">
        <f>'POSEBNI DIO - rashodi'!C5</f>
        <v>2369753</v>
      </c>
      <c r="C12" s="210">
        <v>2936441</v>
      </c>
      <c r="D12" s="210">
        <v>3144480</v>
      </c>
      <c r="E12" s="210">
        <v>3220980</v>
      </c>
      <c r="F12" s="210">
        <v>3242780</v>
      </c>
    </row>
  </sheetData>
  <mergeCells count="4">
    <mergeCell ref="A1:D1"/>
    <mergeCell ref="A3:D3"/>
    <mergeCell ref="A5:D5"/>
    <mergeCell ref="A7:D7"/>
  </mergeCells>
  <pageMargins left="0.7" right="0.7" top="0.75" bottom="0.75" header="0.3" footer="0.3"/>
  <pageSetup paperSize="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H14"/>
  <sheetViews>
    <sheetView workbookViewId="0">
      <selection activeCell="N18" sqref="N18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5.42578125" bestFit="1" customWidth="1"/>
    <col min="4" max="8" width="25.28515625" customWidth="1"/>
  </cols>
  <sheetData>
    <row r="1" spans="1:8" ht="15.75" x14ac:dyDescent="0.25">
      <c r="A1" s="216" t="s">
        <v>206</v>
      </c>
      <c r="B1" s="216"/>
      <c r="C1" s="216"/>
      <c r="D1" s="216"/>
      <c r="E1" s="216"/>
      <c r="F1" s="216"/>
      <c r="G1" s="216"/>
      <c r="H1" s="216"/>
    </row>
    <row r="2" spans="1:8" ht="18" customHeight="1" x14ac:dyDescent="0.25">
      <c r="A2" s="133"/>
      <c r="B2" s="133"/>
      <c r="C2" s="133"/>
      <c r="D2" s="133"/>
      <c r="E2" s="133"/>
      <c r="F2" s="133"/>
      <c r="G2" s="133"/>
      <c r="H2" s="133"/>
    </row>
    <row r="3" spans="1:8" ht="15.75" x14ac:dyDescent="0.25">
      <c r="A3" s="216" t="s">
        <v>207</v>
      </c>
      <c r="B3" s="216"/>
      <c r="C3" s="216"/>
      <c r="D3" s="216"/>
      <c r="E3" s="216"/>
      <c r="F3" s="216"/>
      <c r="G3" s="219"/>
      <c r="H3" s="219"/>
    </row>
    <row r="4" spans="1:8" ht="18" x14ac:dyDescent="0.25">
      <c r="A4" s="133"/>
      <c r="B4" s="133"/>
      <c r="C4" s="133"/>
      <c r="D4" s="133"/>
      <c r="E4" s="133"/>
      <c r="F4" s="133"/>
      <c r="G4" s="134"/>
      <c r="H4" s="134"/>
    </row>
    <row r="5" spans="1:8" ht="15.75" x14ac:dyDescent="0.25">
      <c r="A5" s="216" t="s">
        <v>236</v>
      </c>
      <c r="B5" s="220"/>
      <c r="C5" s="220"/>
      <c r="D5" s="220"/>
      <c r="E5" s="220"/>
      <c r="F5" s="220"/>
      <c r="G5" s="220"/>
      <c r="H5" s="220"/>
    </row>
    <row r="6" spans="1:8" ht="18" x14ac:dyDescent="0.25">
      <c r="A6" s="133"/>
      <c r="B6" s="133"/>
      <c r="C6" s="133"/>
      <c r="D6" s="133"/>
      <c r="E6" s="133"/>
      <c r="F6" s="133"/>
      <c r="G6" s="134"/>
      <c r="H6" s="134"/>
    </row>
    <row r="7" spans="1:8" ht="25.5" x14ac:dyDescent="0.25">
      <c r="A7" s="184" t="s">
        <v>222</v>
      </c>
      <c r="B7" s="185" t="s">
        <v>223</v>
      </c>
      <c r="C7" s="185" t="s">
        <v>224</v>
      </c>
      <c r="D7" s="185" t="s">
        <v>23</v>
      </c>
      <c r="E7" s="184" t="s">
        <v>264</v>
      </c>
      <c r="F7" s="184" t="s">
        <v>265</v>
      </c>
      <c r="G7" s="184" t="s">
        <v>244</v>
      </c>
      <c r="H7" s="184" t="s">
        <v>266</v>
      </c>
    </row>
    <row r="8" spans="1:8" ht="25.5" x14ac:dyDescent="0.25">
      <c r="A8" s="181">
        <v>8</v>
      </c>
      <c r="B8" s="181"/>
      <c r="C8" s="181"/>
      <c r="D8" s="181" t="s">
        <v>237</v>
      </c>
      <c r="E8" s="186"/>
      <c r="F8" s="186"/>
      <c r="G8" s="186"/>
      <c r="H8" s="186"/>
    </row>
    <row r="9" spans="1:8" x14ac:dyDescent="0.25">
      <c r="A9" s="181"/>
      <c r="B9" s="187">
        <v>84</v>
      </c>
      <c r="C9" s="187"/>
      <c r="D9" s="187" t="s">
        <v>238</v>
      </c>
      <c r="E9" s="186"/>
      <c r="F9" s="186"/>
      <c r="G9" s="186"/>
      <c r="H9" s="186"/>
    </row>
    <row r="10" spans="1:8" ht="25.5" x14ac:dyDescent="0.25">
      <c r="A10" s="188"/>
      <c r="B10" s="188"/>
      <c r="C10" s="189">
        <v>81</v>
      </c>
      <c r="D10" s="182" t="s">
        <v>239</v>
      </c>
      <c r="E10" s="186"/>
      <c r="F10" s="186"/>
      <c r="G10" s="186"/>
      <c r="H10" s="186"/>
    </row>
    <row r="11" spans="1:8" ht="25.5" x14ac:dyDescent="0.25">
      <c r="A11" s="190">
        <v>5</v>
      </c>
      <c r="B11" s="191"/>
      <c r="C11" s="191"/>
      <c r="D11" s="192" t="s">
        <v>240</v>
      </c>
      <c r="E11" s="186"/>
      <c r="F11" s="186"/>
      <c r="G11" s="186"/>
      <c r="H11" s="186"/>
    </row>
    <row r="12" spans="1:8" ht="25.5" x14ac:dyDescent="0.25">
      <c r="A12" s="187"/>
      <c r="B12" s="187">
        <v>54</v>
      </c>
      <c r="C12" s="187"/>
      <c r="D12" s="193" t="s">
        <v>241</v>
      </c>
      <c r="E12" s="186"/>
      <c r="F12" s="186"/>
      <c r="G12" s="186"/>
      <c r="H12" s="194"/>
    </row>
    <row r="13" spans="1:8" x14ac:dyDescent="0.25">
      <c r="A13" s="187"/>
      <c r="B13" s="187"/>
      <c r="C13" s="189">
        <v>11</v>
      </c>
      <c r="D13" s="189" t="s">
        <v>100</v>
      </c>
      <c r="E13" s="186"/>
      <c r="F13" s="186"/>
      <c r="G13" s="186"/>
      <c r="H13" s="194"/>
    </row>
    <row r="14" spans="1:8" x14ac:dyDescent="0.25">
      <c r="A14" s="187"/>
      <c r="B14" s="187"/>
      <c r="C14" s="189">
        <v>31</v>
      </c>
      <c r="D14" s="189" t="s">
        <v>242</v>
      </c>
      <c r="E14" s="186"/>
      <c r="F14" s="186"/>
      <c r="G14" s="186"/>
      <c r="H14" s="194"/>
    </row>
  </sheetData>
  <mergeCells count="3">
    <mergeCell ref="A1:H1"/>
    <mergeCell ref="A3:H3"/>
    <mergeCell ref="A5:H5"/>
  </mergeCells>
  <pageMargins left="0.7" right="0.7" top="0.75" bottom="0.75" header="0.3" footer="0.3"/>
  <pageSetup paperSize="9" scale="75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O360"/>
  <sheetViews>
    <sheetView topLeftCell="A46" workbookViewId="0">
      <selection activeCell="G2" sqref="G2"/>
    </sheetView>
  </sheetViews>
  <sheetFormatPr defaultRowHeight="15" x14ac:dyDescent="0.25"/>
  <cols>
    <col min="1" max="1" width="23.28515625" style="5" customWidth="1"/>
    <col min="2" max="2" width="66.42578125" customWidth="1"/>
    <col min="3" max="3" width="16.140625" customWidth="1"/>
    <col min="4" max="4" width="15.85546875" customWidth="1"/>
    <col min="5" max="6" width="13.42578125" customWidth="1"/>
    <col min="9" max="9" width="12.5703125" customWidth="1"/>
    <col min="10" max="10" width="13" customWidth="1"/>
    <col min="11" max="11" width="13.5703125" customWidth="1"/>
    <col min="12" max="12" width="14.140625" customWidth="1"/>
    <col min="13" max="13" width="15" customWidth="1"/>
    <col min="15" max="15" width="16.7109375" customWidth="1"/>
  </cols>
  <sheetData>
    <row r="1" spans="1:15" ht="45.75" customHeight="1" x14ac:dyDescent="0.25">
      <c r="A1" s="6" t="s">
        <v>22</v>
      </c>
      <c r="B1" s="2" t="s">
        <v>23</v>
      </c>
      <c r="C1" s="1" t="s">
        <v>260</v>
      </c>
      <c r="D1" s="1" t="s">
        <v>261</v>
      </c>
      <c r="E1" s="71" t="s">
        <v>262</v>
      </c>
      <c r="F1" s="71" t="s">
        <v>263</v>
      </c>
      <c r="H1" s="4"/>
      <c r="I1" s="4"/>
      <c r="J1" s="4"/>
      <c r="K1" s="4"/>
      <c r="L1" s="4"/>
      <c r="M1" s="4"/>
      <c r="N1" s="4"/>
    </row>
    <row r="2" spans="1:15" x14ac:dyDescent="0.25">
      <c r="A2" s="10"/>
      <c r="B2" s="11" t="s">
        <v>1</v>
      </c>
      <c r="C2" s="12">
        <f>C3+C99+C331+C343</f>
        <v>2936441</v>
      </c>
      <c r="D2" s="12">
        <f>D3+D99+D331+D343</f>
        <v>3144480</v>
      </c>
      <c r="E2" s="12">
        <f>E3+E99+E331+E343</f>
        <v>3220980</v>
      </c>
      <c r="F2" s="12">
        <f>F3+F99+F331+F343</f>
        <v>3242780</v>
      </c>
    </row>
    <row r="3" spans="1:15" x14ac:dyDescent="0.25">
      <c r="A3" s="13" t="s">
        <v>15</v>
      </c>
      <c r="B3" s="14" t="s">
        <v>14</v>
      </c>
      <c r="C3" s="15">
        <f>C4+C62+C68</f>
        <v>2331810</v>
      </c>
      <c r="D3" s="15">
        <f>D4+D62+D68</f>
        <v>2444510</v>
      </c>
      <c r="E3" s="15">
        <f>E4+E62+E68</f>
        <v>2505010</v>
      </c>
      <c r="F3" s="15">
        <f>F4+F62+F68</f>
        <v>2505010</v>
      </c>
    </row>
    <row r="4" spans="1:15" x14ac:dyDescent="0.25">
      <c r="A4" s="16" t="s">
        <v>69</v>
      </c>
      <c r="B4" s="17" t="s">
        <v>13</v>
      </c>
      <c r="C4" s="18">
        <f>C5</f>
        <v>161010</v>
      </c>
      <c r="D4" s="18">
        <f t="shared" ref="D4:F4" si="0">D5</f>
        <v>161010</v>
      </c>
      <c r="E4" s="18">
        <f t="shared" si="0"/>
        <v>161010</v>
      </c>
      <c r="F4" s="18">
        <f t="shared" si="0"/>
        <v>161010</v>
      </c>
      <c r="K4" s="68"/>
      <c r="L4" s="67"/>
      <c r="O4" s="67"/>
    </row>
    <row r="5" spans="1:15" x14ac:dyDescent="0.25">
      <c r="A5" s="19" t="s">
        <v>9</v>
      </c>
      <c r="B5" s="20" t="s">
        <v>12</v>
      </c>
      <c r="C5" s="21">
        <f t="shared" ref="C5:F5" si="1">C6</f>
        <v>161010</v>
      </c>
      <c r="D5" s="21">
        <f t="shared" si="1"/>
        <v>161010</v>
      </c>
      <c r="E5" s="21">
        <f t="shared" si="1"/>
        <v>161010</v>
      </c>
      <c r="F5" s="21">
        <f t="shared" si="1"/>
        <v>161010</v>
      </c>
      <c r="H5" s="4"/>
      <c r="K5" s="68"/>
      <c r="L5" s="67"/>
      <c r="O5" s="67"/>
    </row>
    <row r="6" spans="1:15" x14ac:dyDescent="0.25">
      <c r="A6" s="22">
        <v>3</v>
      </c>
      <c r="B6" s="23" t="s">
        <v>10</v>
      </c>
      <c r="C6" s="24">
        <f>C7+C58</f>
        <v>161010</v>
      </c>
      <c r="D6" s="24">
        <f>D7+D58</f>
        <v>161010</v>
      </c>
      <c r="E6" s="24">
        <f>E7+E58</f>
        <v>161010</v>
      </c>
      <c r="F6" s="24">
        <f>F7+F58</f>
        <v>161010</v>
      </c>
      <c r="H6" s="4"/>
      <c r="K6" s="68"/>
      <c r="L6" s="67"/>
      <c r="O6" s="67"/>
    </row>
    <row r="7" spans="1:15" x14ac:dyDescent="0.25">
      <c r="A7" s="25">
        <v>32</v>
      </c>
      <c r="B7" s="26" t="s">
        <v>11</v>
      </c>
      <c r="C7" s="27">
        <f>C8+C14+C27+C51</f>
        <v>159700</v>
      </c>
      <c r="D7" s="27">
        <f>D8+D14+D27+D51</f>
        <v>159300</v>
      </c>
      <c r="E7" s="27">
        <f>E8+E14+E27+E51</f>
        <v>159300</v>
      </c>
      <c r="F7" s="27">
        <f>F8+F14+F27+F51</f>
        <v>159300</v>
      </c>
      <c r="H7" s="117"/>
      <c r="I7" s="122">
        <v>2024</v>
      </c>
      <c r="J7" s="123">
        <v>2025</v>
      </c>
      <c r="K7" s="204">
        <v>2026</v>
      </c>
      <c r="L7" s="122">
        <v>2027</v>
      </c>
      <c r="M7" s="118"/>
      <c r="O7" s="67"/>
    </row>
    <row r="8" spans="1:15" x14ac:dyDescent="0.25">
      <c r="A8" s="28">
        <v>321</v>
      </c>
      <c r="B8" s="29" t="s">
        <v>16</v>
      </c>
      <c r="C8" s="30">
        <f>SUM(C9:C13)</f>
        <v>11700</v>
      </c>
      <c r="D8" s="30">
        <f>SUM(D9:D13)</f>
        <v>12700</v>
      </c>
      <c r="E8" s="30">
        <f>SUM(E9:E13)</f>
        <v>12700</v>
      </c>
      <c r="F8" s="30">
        <f>SUM(F9:F13)</f>
        <v>12700</v>
      </c>
      <c r="H8" s="124" t="s">
        <v>190</v>
      </c>
      <c r="I8" s="120">
        <f>C101+C203+C244+C269+C300+C255</f>
        <v>225200</v>
      </c>
      <c r="J8" s="120">
        <f t="shared" ref="J8:L8" si="2">D101+D203+D244+D269+D300+D255</f>
        <v>303450</v>
      </c>
      <c r="K8" s="120">
        <f t="shared" si="2"/>
        <v>310250</v>
      </c>
      <c r="L8" s="120">
        <f t="shared" si="2"/>
        <v>322850</v>
      </c>
      <c r="M8" s="118"/>
      <c r="O8" s="67"/>
    </row>
    <row r="9" spans="1:15" x14ac:dyDescent="0.25">
      <c r="A9" s="31">
        <v>32111</v>
      </c>
      <c r="B9" s="32" t="s">
        <v>27</v>
      </c>
      <c r="C9" s="33">
        <v>5000</v>
      </c>
      <c r="D9" s="33">
        <v>5500</v>
      </c>
      <c r="E9" s="33">
        <v>5500</v>
      </c>
      <c r="F9" s="33">
        <v>5500</v>
      </c>
      <c r="H9" s="124" t="s">
        <v>191</v>
      </c>
      <c r="I9" s="120">
        <f>C113+C345</f>
        <v>2693</v>
      </c>
      <c r="J9" s="120">
        <f t="shared" ref="J9:L9" si="3">D113+D345</f>
        <v>4000</v>
      </c>
      <c r="K9" s="120">
        <f t="shared" si="3"/>
        <v>4000</v>
      </c>
      <c r="L9" s="120">
        <f t="shared" si="3"/>
        <v>4000</v>
      </c>
      <c r="M9" s="118"/>
      <c r="O9" s="67"/>
    </row>
    <row r="10" spans="1:15" x14ac:dyDescent="0.25">
      <c r="A10" s="31">
        <v>32113</v>
      </c>
      <c r="B10" s="32" t="s">
        <v>28</v>
      </c>
      <c r="C10" s="44">
        <v>2500</v>
      </c>
      <c r="D10" s="33">
        <v>3000</v>
      </c>
      <c r="E10" s="33">
        <v>3000</v>
      </c>
      <c r="F10" s="33">
        <v>3000</v>
      </c>
      <c r="H10" s="124" t="s">
        <v>192</v>
      </c>
      <c r="I10" s="120">
        <f>C125</f>
        <v>1995</v>
      </c>
      <c r="J10" s="120">
        <f t="shared" ref="J10:L10" si="4">D125</f>
        <v>3000</v>
      </c>
      <c r="K10" s="120">
        <f t="shared" si="4"/>
        <v>3000</v>
      </c>
      <c r="L10" s="120">
        <f t="shared" si="4"/>
        <v>3000</v>
      </c>
      <c r="M10" s="118"/>
      <c r="O10" s="67"/>
    </row>
    <row r="11" spans="1:15" x14ac:dyDescent="0.25">
      <c r="A11" s="31">
        <v>32115</v>
      </c>
      <c r="B11" s="32" t="s">
        <v>29</v>
      </c>
      <c r="C11" s="44">
        <v>2800</v>
      </c>
      <c r="D11" s="33">
        <v>2800</v>
      </c>
      <c r="E11" s="33">
        <v>2800</v>
      </c>
      <c r="F11" s="33">
        <v>2800</v>
      </c>
      <c r="H11" s="124" t="s">
        <v>193</v>
      </c>
      <c r="I11" s="120">
        <f>C5+C63+C333</f>
        <v>187555</v>
      </c>
      <c r="J11" s="120">
        <f>D5+D63+D333</f>
        <v>188010</v>
      </c>
      <c r="K11" s="120">
        <f>E5+E63+E333</f>
        <v>188010</v>
      </c>
      <c r="L11" s="120">
        <f>F5+F63+F333</f>
        <v>188010</v>
      </c>
      <c r="M11" s="118"/>
      <c r="O11" s="67"/>
    </row>
    <row r="12" spans="1:15" x14ac:dyDescent="0.25">
      <c r="A12" s="31">
        <v>32131</v>
      </c>
      <c r="B12" s="32" t="s">
        <v>30</v>
      </c>
      <c r="C12" s="33">
        <v>1200</v>
      </c>
      <c r="D12" s="33">
        <v>1200</v>
      </c>
      <c r="E12" s="33">
        <v>1200</v>
      </c>
      <c r="F12" s="33">
        <v>1200</v>
      </c>
      <c r="H12" s="124" t="s">
        <v>196</v>
      </c>
      <c r="I12" s="120">
        <f>C321</f>
        <v>600</v>
      </c>
      <c r="J12" s="120">
        <f t="shared" ref="J12:L12" si="5">D321</f>
        <v>600</v>
      </c>
      <c r="K12" s="120">
        <f t="shared" si="5"/>
        <v>600</v>
      </c>
      <c r="L12" s="120">
        <f t="shared" si="5"/>
        <v>600</v>
      </c>
      <c r="M12" s="118"/>
      <c r="O12" s="70"/>
    </row>
    <row r="13" spans="1:15" x14ac:dyDescent="0.25">
      <c r="A13" s="31">
        <v>32132</v>
      </c>
      <c r="B13" s="32" t="s">
        <v>31</v>
      </c>
      <c r="C13" s="33">
        <v>200</v>
      </c>
      <c r="D13" s="33">
        <v>200</v>
      </c>
      <c r="E13" s="33">
        <v>200</v>
      </c>
      <c r="F13" s="33">
        <v>200</v>
      </c>
      <c r="H13" s="124" t="s">
        <v>197</v>
      </c>
      <c r="I13" s="120">
        <f>C284+C326</f>
        <v>57980</v>
      </c>
      <c r="J13" s="120">
        <f t="shared" ref="J13:L13" si="6">D284+D326</f>
        <v>64750</v>
      </c>
      <c r="K13" s="120">
        <f t="shared" si="6"/>
        <v>64850</v>
      </c>
      <c r="L13" s="120">
        <f t="shared" si="6"/>
        <v>64950</v>
      </c>
      <c r="M13" s="119"/>
    </row>
    <row r="14" spans="1:15" x14ac:dyDescent="0.25">
      <c r="A14" s="28">
        <v>322</v>
      </c>
      <c r="B14" s="29" t="s">
        <v>17</v>
      </c>
      <c r="C14" s="30">
        <f t="shared" ref="C14:F14" si="7">SUM(C15:C26)</f>
        <v>61118</v>
      </c>
      <c r="D14" s="30">
        <f t="shared" si="7"/>
        <v>58786</v>
      </c>
      <c r="E14" s="30">
        <f t="shared" si="7"/>
        <v>53786</v>
      </c>
      <c r="F14" s="30">
        <f t="shared" si="7"/>
        <v>58786</v>
      </c>
      <c r="H14" s="124" t="s">
        <v>194</v>
      </c>
      <c r="I14" s="120">
        <f>C69</f>
        <v>2170800</v>
      </c>
      <c r="J14" s="120">
        <f t="shared" ref="J14:L14" si="8">D69</f>
        <v>2283500</v>
      </c>
      <c r="K14" s="120">
        <f t="shared" si="8"/>
        <v>2344000</v>
      </c>
      <c r="L14" s="120">
        <f t="shared" si="8"/>
        <v>2344000</v>
      </c>
      <c r="M14" s="119"/>
    </row>
    <row r="15" spans="1:15" x14ac:dyDescent="0.25">
      <c r="A15" s="31">
        <v>32211</v>
      </c>
      <c r="B15" s="32" t="s">
        <v>32</v>
      </c>
      <c r="C15" s="33">
        <v>8000</v>
      </c>
      <c r="D15" s="33">
        <v>8000</v>
      </c>
      <c r="E15" s="33">
        <v>8000</v>
      </c>
      <c r="F15" s="33">
        <v>8000</v>
      </c>
      <c r="H15" s="124" t="s">
        <v>195</v>
      </c>
      <c r="I15" s="121">
        <f>C147+C229+C306+C351+C312</f>
        <v>289618</v>
      </c>
      <c r="J15" s="121">
        <f t="shared" ref="J15:L15" si="9">D147+D229+D306+D351+D312</f>
        <v>297170</v>
      </c>
      <c r="K15" s="121">
        <f t="shared" si="9"/>
        <v>306270</v>
      </c>
      <c r="L15" s="121">
        <f t="shared" si="9"/>
        <v>315370</v>
      </c>
      <c r="M15" s="3"/>
    </row>
    <row r="16" spans="1:15" x14ac:dyDescent="0.25">
      <c r="A16" s="31">
        <v>32212</v>
      </c>
      <c r="B16" s="32" t="s">
        <v>33</v>
      </c>
      <c r="C16" s="33">
        <v>1500</v>
      </c>
      <c r="D16" s="33">
        <v>1500</v>
      </c>
      <c r="E16" s="33">
        <v>1500</v>
      </c>
      <c r="F16" s="33">
        <v>1500</v>
      </c>
      <c r="H16" s="124" t="s">
        <v>251</v>
      </c>
      <c r="I16" s="200">
        <f>C249</f>
        <v>0</v>
      </c>
      <c r="J16" s="200">
        <f t="shared" ref="J16:L16" si="10">D249</f>
        <v>0</v>
      </c>
      <c r="K16" s="200">
        <f t="shared" si="10"/>
        <v>0</v>
      </c>
      <c r="L16" s="200">
        <f t="shared" si="10"/>
        <v>0</v>
      </c>
      <c r="M16" s="9"/>
    </row>
    <row r="17" spans="1:12" x14ac:dyDescent="0.25">
      <c r="A17" s="31">
        <v>32214</v>
      </c>
      <c r="B17" s="32" t="s">
        <v>34</v>
      </c>
      <c r="C17" s="33">
        <v>2500</v>
      </c>
      <c r="D17" s="33">
        <v>2500</v>
      </c>
      <c r="E17" s="33">
        <v>2500</v>
      </c>
      <c r="F17" s="33">
        <v>2500</v>
      </c>
      <c r="H17" s="124" t="s">
        <v>253</v>
      </c>
      <c r="I17" s="205">
        <f>SUM(I8:I16)</f>
        <v>2936441</v>
      </c>
      <c r="J17" s="205">
        <f t="shared" ref="J17:L17" si="11">SUM(J8:J16)</f>
        <v>3144480</v>
      </c>
      <c r="K17" s="205">
        <f t="shared" si="11"/>
        <v>3220980</v>
      </c>
      <c r="L17" s="205">
        <f t="shared" si="11"/>
        <v>3242780</v>
      </c>
    </row>
    <row r="18" spans="1:12" x14ac:dyDescent="0.25">
      <c r="A18" s="31">
        <v>32216</v>
      </c>
      <c r="B18" s="32" t="s">
        <v>35</v>
      </c>
      <c r="C18" s="33">
        <v>4000</v>
      </c>
      <c r="D18" s="33">
        <v>4000</v>
      </c>
      <c r="E18" s="33">
        <v>4000</v>
      </c>
      <c r="F18" s="33">
        <v>4000</v>
      </c>
      <c r="H18" s="4"/>
      <c r="K18" s="68"/>
      <c r="L18" s="67"/>
    </row>
    <row r="19" spans="1:12" x14ac:dyDescent="0.25">
      <c r="A19" s="31">
        <v>32219</v>
      </c>
      <c r="B19" s="32" t="s">
        <v>36</v>
      </c>
      <c r="C19" s="33">
        <v>4100</v>
      </c>
      <c r="D19" s="33">
        <v>4100</v>
      </c>
      <c r="E19" s="33">
        <v>4100</v>
      </c>
      <c r="F19" s="33">
        <v>4100</v>
      </c>
      <c r="H19" s="4"/>
      <c r="K19" s="68"/>
      <c r="L19" s="67"/>
    </row>
    <row r="20" spans="1:12" x14ac:dyDescent="0.25">
      <c r="A20" s="31">
        <v>32231</v>
      </c>
      <c r="B20" s="32" t="s">
        <v>37</v>
      </c>
      <c r="C20" s="33">
        <v>16765</v>
      </c>
      <c r="D20" s="33">
        <v>15000</v>
      </c>
      <c r="E20" s="33">
        <v>15000</v>
      </c>
      <c r="F20" s="33">
        <v>15000</v>
      </c>
      <c r="H20" s="4"/>
      <c r="K20" s="68"/>
      <c r="L20" s="67"/>
    </row>
    <row r="21" spans="1:12" x14ac:dyDescent="0.25">
      <c r="A21" s="31">
        <v>32233</v>
      </c>
      <c r="B21" s="32" t="s">
        <v>38</v>
      </c>
      <c r="C21" s="33">
        <v>103</v>
      </c>
      <c r="D21" s="33">
        <v>103</v>
      </c>
      <c r="E21" s="33">
        <v>103</v>
      </c>
      <c r="F21" s="33">
        <v>103</v>
      </c>
      <c r="H21" s="4"/>
      <c r="K21" s="68"/>
      <c r="L21" s="67"/>
    </row>
    <row r="22" spans="1:12" x14ac:dyDescent="0.25">
      <c r="A22" s="31">
        <v>32234</v>
      </c>
      <c r="B22" s="32" t="s">
        <v>39</v>
      </c>
      <c r="C22" s="33">
        <v>150</v>
      </c>
      <c r="D22" s="33">
        <v>150</v>
      </c>
      <c r="E22" s="33">
        <v>150</v>
      </c>
      <c r="F22" s="33">
        <v>150</v>
      </c>
      <c r="H22" s="4"/>
      <c r="K22" s="69"/>
      <c r="L22" s="67"/>
    </row>
    <row r="23" spans="1:12" x14ac:dyDescent="0.25">
      <c r="A23" s="31">
        <v>32239</v>
      </c>
      <c r="B23" s="32" t="s">
        <v>40</v>
      </c>
      <c r="C23" s="33">
        <v>10000</v>
      </c>
      <c r="D23" s="33">
        <v>9933</v>
      </c>
      <c r="E23" s="33">
        <v>9933</v>
      </c>
      <c r="F23" s="33">
        <v>9933</v>
      </c>
      <c r="H23" s="4"/>
      <c r="K23" s="69"/>
      <c r="L23" s="67"/>
    </row>
    <row r="24" spans="1:12" x14ac:dyDescent="0.25">
      <c r="A24" s="31">
        <v>32241</v>
      </c>
      <c r="B24" s="32" t="s">
        <v>41</v>
      </c>
      <c r="C24" s="44">
        <v>5000</v>
      </c>
      <c r="D24" s="33">
        <v>5000</v>
      </c>
      <c r="E24" s="33">
        <v>4000</v>
      </c>
      <c r="F24" s="33">
        <v>5000</v>
      </c>
      <c r="H24" s="4"/>
      <c r="K24" s="3"/>
      <c r="L24" s="70"/>
    </row>
    <row r="25" spans="1:12" x14ac:dyDescent="0.25">
      <c r="A25" s="31">
        <v>32251</v>
      </c>
      <c r="B25" s="32" t="s">
        <v>42</v>
      </c>
      <c r="C25" s="66">
        <v>7500</v>
      </c>
      <c r="D25" s="33">
        <v>7000</v>
      </c>
      <c r="E25" s="33">
        <v>3000</v>
      </c>
      <c r="F25" s="33">
        <v>7000</v>
      </c>
      <c r="H25" s="4"/>
    </row>
    <row r="26" spans="1:12" x14ac:dyDescent="0.25">
      <c r="A26" s="31">
        <v>32271</v>
      </c>
      <c r="B26" s="32" t="s">
        <v>43</v>
      </c>
      <c r="C26" s="33">
        <v>1500</v>
      </c>
      <c r="D26" s="33">
        <v>1500</v>
      </c>
      <c r="E26" s="33">
        <v>1500</v>
      </c>
      <c r="F26" s="33">
        <v>1500</v>
      </c>
      <c r="H26" s="4"/>
    </row>
    <row r="27" spans="1:12" x14ac:dyDescent="0.25">
      <c r="A27" s="28">
        <v>323</v>
      </c>
      <c r="B27" s="29" t="s">
        <v>18</v>
      </c>
      <c r="C27" s="30">
        <f>SUM(C28:C50)</f>
        <v>79818</v>
      </c>
      <c r="D27" s="30">
        <f>SUM(D28:D50)</f>
        <v>83130</v>
      </c>
      <c r="E27" s="30">
        <f>SUM(E28:E50)</f>
        <v>88130</v>
      </c>
      <c r="F27" s="30">
        <f>SUM(F28:F50)</f>
        <v>83130</v>
      </c>
      <c r="H27" s="4"/>
    </row>
    <row r="28" spans="1:12" x14ac:dyDescent="0.25">
      <c r="A28" s="31">
        <v>32311</v>
      </c>
      <c r="B28" s="32" t="s">
        <v>44</v>
      </c>
      <c r="C28" s="33">
        <v>3200</v>
      </c>
      <c r="D28" s="33">
        <v>3200</v>
      </c>
      <c r="E28" s="33">
        <v>3200</v>
      </c>
      <c r="F28" s="33">
        <v>3200</v>
      </c>
      <c r="H28" s="4"/>
    </row>
    <row r="29" spans="1:12" x14ac:dyDescent="0.25">
      <c r="A29" s="31">
        <v>32313</v>
      </c>
      <c r="B29" s="32" t="s">
        <v>45</v>
      </c>
      <c r="C29" s="33">
        <v>700</v>
      </c>
      <c r="D29" s="33">
        <v>700</v>
      </c>
      <c r="E29" s="33">
        <v>700</v>
      </c>
      <c r="F29" s="33">
        <v>700</v>
      </c>
      <c r="H29" s="4"/>
    </row>
    <row r="30" spans="1:12" x14ac:dyDescent="0.25">
      <c r="A30" s="31">
        <v>32319</v>
      </c>
      <c r="B30" s="32" t="s">
        <v>46</v>
      </c>
      <c r="C30" s="33">
        <v>1000</v>
      </c>
      <c r="D30" s="33">
        <v>1000</v>
      </c>
      <c r="E30" s="33">
        <v>1000</v>
      </c>
      <c r="F30" s="33">
        <v>1000</v>
      </c>
      <c r="H30" s="4"/>
    </row>
    <row r="31" spans="1:12" x14ac:dyDescent="0.25">
      <c r="A31" s="31">
        <v>32321</v>
      </c>
      <c r="B31" s="32" t="s">
        <v>47</v>
      </c>
      <c r="C31" s="33">
        <v>8847</v>
      </c>
      <c r="D31" s="33">
        <v>11549</v>
      </c>
      <c r="E31" s="33">
        <v>6549</v>
      </c>
      <c r="F31" s="33">
        <v>11549</v>
      </c>
      <c r="H31" s="4"/>
    </row>
    <row r="32" spans="1:12" x14ac:dyDescent="0.25">
      <c r="A32" s="31">
        <v>32322</v>
      </c>
      <c r="B32" s="32" t="s">
        <v>48</v>
      </c>
      <c r="C32" s="33">
        <v>18760</v>
      </c>
      <c r="D32" s="33">
        <v>18760</v>
      </c>
      <c r="E32" s="33">
        <v>18760</v>
      </c>
      <c r="F32" s="33">
        <v>18760</v>
      </c>
      <c r="H32" s="4"/>
    </row>
    <row r="33" spans="1:8" x14ac:dyDescent="0.25">
      <c r="A33" s="31">
        <v>32331</v>
      </c>
      <c r="B33" s="32" t="s">
        <v>49</v>
      </c>
      <c r="C33" s="33">
        <v>133</v>
      </c>
      <c r="D33" s="33">
        <v>133</v>
      </c>
      <c r="E33" s="33">
        <v>133</v>
      </c>
      <c r="F33" s="33">
        <v>133</v>
      </c>
      <c r="H33" s="4"/>
    </row>
    <row r="34" spans="1:8" x14ac:dyDescent="0.25">
      <c r="A34" s="31">
        <v>32341</v>
      </c>
      <c r="B34" s="32" t="s">
        <v>50</v>
      </c>
      <c r="C34" s="33">
        <v>3500</v>
      </c>
      <c r="D34" s="33">
        <v>3500</v>
      </c>
      <c r="E34" s="33">
        <v>3500</v>
      </c>
      <c r="F34" s="33">
        <v>3500</v>
      </c>
      <c r="H34" s="4"/>
    </row>
    <row r="35" spans="1:8" x14ac:dyDescent="0.25">
      <c r="A35" s="31">
        <v>32342</v>
      </c>
      <c r="B35" s="32" t="s">
        <v>51</v>
      </c>
      <c r="C35" s="33">
        <v>4911</v>
      </c>
      <c r="D35" s="33">
        <v>4911</v>
      </c>
      <c r="E35" s="33">
        <v>4911</v>
      </c>
      <c r="F35" s="33">
        <v>4911</v>
      </c>
      <c r="H35" s="4"/>
    </row>
    <row r="36" spans="1:8" x14ac:dyDescent="0.25">
      <c r="A36" s="31">
        <v>32343</v>
      </c>
      <c r="B36" s="32" t="s">
        <v>52</v>
      </c>
      <c r="C36" s="33">
        <v>1062</v>
      </c>
      <c r="D36" s="33">
        <v>1062</v>
      </c>
      <c r="E36" s="33">
        <v>1062</v>
      </c>
      <c r="F36" s="33">
        <v>1062</v>
      </c>
      <c r="H36" s="4"/>
    </row>
    <row r="37" spans="1:8" x14ac:dyDescent="0.25">
      <c r="A37" s="31">
        <v>32344</v>
      </c>
      <c r="B37" s="32" t="s">
        <v>53</v>
      </c>
      <c r="C37" s="33">
        <v>4374</v>
      </c>
      <c r="D37" s="33">
        <v>4374</v>
      </c>
      <c r="E37" s="33">
        <v>4374</v>
      </c>
      <c r="F37" s="33">
        <v>4374</v>
      </c>
      <c r="H37" s="4"/>
    </row>
    <row r="38" spans="1:8" x14ac:dyDescent="0.25">
      <c r="A38" s="31">
        <v>32349</v>
      </c>
      <c r="B38" s="32" t="s">
        <v>54</v>
      </c>
      <c r="C38" s="33">
        <v>8000</v>
      </c>
      <c r="D38" s="33">
        <v>8000</v>
      </c>
      <c r="E38" s="33">
        <v>8000</v>
      </c>
      <c r="F38" s="33">
        <v>8000</v>
      </c>
      <c r="H38" s="4"/>
    </row>
    <row r="39" spans="1:8" x14ac:dyDescent="0.25">
      <c r="A39" s="31">
        <v>32354</v>
      </c>
      <c r="B39" s="32" t="s">
        <v>55</v>
      </c>
      <c r="C39" s="33">
        <v>0</v>
      </c>
      <c r="D39" s="33">
        <v>1460</v>
      </c>
      <c r="E39" s="33">
        <v>1460</v>
      </c>
      <c r="F39" s="33">
        <v>1460</v>
      </c>
      <c r="H39" s="4"/>
    </row>
    <row r="40" spans="1:8" x14ac:dyDescent="0.25">
      <c r="A40" s="31">
        <v>32361</v>
      </c>
      <c r="B40" s="32" t="s">
        <v>56</v>
      </c>
      <c r="C40" s="44">
        <v>1500</v>
      </c>
      <c r="D40" s="33">
        <v>1000</v>
      </c>
      <c r="E40" s="33">
        <v>11000</v>
      </c>
      <c r="F40" s="33">
        <v>1000</v>
      </c>
      <c r="H40" s="4"/>
    </row>
    <row r="41" spans="1:8" x14ac:dyDescent="0.25">
      <c r="A41" s="31">
        <v>32369</v>
      </c>
      <c r="B41" s="32" t="s">
        <v>273</v>
      </c>
      <c r="C41" s="44">
        <v>200</v>
      </c>
      <c r="D41" s="33">
        <v>200</v>
      </c>
      <c r="E41" s="33">
        <v>200</v>
      </c>
      <c r="F41" s="33">
        <v>200</v>
      </c>
      <c r="H41" s="4"/>
    </row>
    <row r="42" spans="1:8" x14ac:dyDescent="0.25">
      <c r="A42" s="31">
        <v>32372</v>
      </c>
      <c r="B42" s="32" t="s">
        <v>116</v>
      </c>
      <c r="C42" s="44">
        <v>0</v>
      </c>
      <c r="D42" s="33">
        <v>150</v>
      </c>
      <c r="E42" s="33">
        <v>150</v>
      </c>
      <c r="F42" s="33">
        <v>150</v>
      </c>
      <c r="H42" s="4"/>
    </row>
    <row r="43" spans="1:8" x14ac:dyDescent="0.25">
      <c r="A43" s="31">
        <v>32373</v>
      </c>
      <c r="B43" s="32" t="s">
        <v>57</v>
      </c>
      <c r="C43" s="33">
        <v>100</v>
      </c>
      <c r="D43" s="33">
        <v>100</v>
      </c>
      <c r="E43" s="33">
        <v>100</v>
      </c>
      <c r="F43" s="33">
        <v>100</v>
      </c>
      <c r="H43" s="4"/>
    </row>
    <row r="44" spans="1:8" x14ac:dyDescent="0.25">
      <c r="A44" s="31">
        <v>32379</v>
      </c>
      <c r="B44" s="32" t="s">
        <v>58</v>
      </c>
      <c r="C44" s="33">
        <v>131</v>
      </c>
      <c r="D44" s="33">
        <v>131</v>
      </c>
      <c r="E44" s="33">
        <v>131</v>
      </c>
      <c r="F44" s="33">
        <v>131</v>
      </c>
      <c r="H44" s="4"/>
    </row>
    <row r="45" spans="1:8" x14ac:dyDescent="0.25">
      <c r="A45" s="31">
        <v>32381</v>
      </c>
      <c r="B45" s="32" t="s">
        <v>59</v>
      </c>
      <c r="C45" s="33">
        <v>4000</v>
      </c>
      <c r="D45" s="33">
        <v>4500</v>
      </c>
      <c r="E45" s="33">
        <v>4500</v>
      </c>
      <c r="F45" s="33">
        <v>4500</v>
      </c>
      <c r="H45" s="4"/>
    </row>
    <row r="46" spans="1:8" x14ac:dyDescent="0.25">
      <c r="A46" s="31">
        <v>32389</v>
      </c>
      <c r="B46" s="32" t="s">
        <v>60</v>
      </c>
      <c r="C46" s="33">
        <v>1000</v>
      </c>
      <c r="D46" s="33">
        <v>0</v>
      </c>
      <c r="E46" s="33">
        <v>0</v>
      </c>
      <c r="F46" s="33">
        <v>0</v>
      </c>
      <c r="H46" s="4"/>
    </row>
    <row r="47" spans="1:8" x14ac:dyDescent="0.25">
      <c r="A47" s="31">
        <v>32391</v>
      </c>
      <c r="B47" s="32" t="s">
        <v>61</v>
      </c>
      <c r="C47" s="33">
        <v>4400</v>
      </c>
      <c r="D47" s="33">
        <v>4400</v>
      </c>
      <c r="E47" s="33">
        <v>4400</v>
      </c>
      <c r="F47" s="33">
        <v>4400</v>
      </c>
      <c r="H47" s="4"/>
    </row>
    <row r="48" spans="1:8" x14ac:dyDescent="0.25">
      <c r="A48" s="31">
        <v>32392</v>
      </c>
      <c r="B48" s="32" t="s">
        <v>153</v>
      </c>
      <c r="C48" s="33">
        <v>0</v>
      </c>
      <c r="D48" s="33">
        <v>0</v>
      </c>
      <c r="E48" s="33">
        <v>0</v>
      </c>
      <c r="F48" s="33">
        <v>0</v>
      </c>
      <c r="H48" s="4"/>
    </row>
    <row r="49" spans="1:8" x14ac:dyDescent="0.25">
      <c r="A49" s="31">
        <v>32396</v>
      </c>
      <c r="B49" s="32" t="s">
        <v>62</v>
      </c>
      <c r="C49" s="33">
        <v>14000</v>
      </c>
      <c r="D49" s="33">
        <v>14000</v>
      </c>
      <c r="E49" s="33">
        <v>14000</v>
      </c>
      <c r="F49" s="33">
        <v>14000</v>
      </c>
      <c r="H49" s="4"/>
    </row>
    <row r="50" spans="1:8" x14ac:dyDescent="0.25">
      <c r="A50" s="31">
        <v>32399</v>
      </c>
      <c r="B50" s="32" t="s">
        <v>63</v>
      </c>
      <c r="C50" s="33">
        <v>0</v>
      </c>
      <c r="D50" s="33">
        <v>0</v>
      </c>
      <c r="E50" s="33">
        <v>0</v>
      </c>
      <c r="F50" s="33">
        <v>0</v>
      </c>
      <c r="H50" s="4"/>
    </row>
    <row r="51" spans="1:8" x14ac:dyDescent="0.25">
      <c r="A51" s="28">
        <v>329</v>
      </c>
      <c r="B51" s="29" t="s">
        <v>19</v>
      </c>
      <c r="C51" s="30">
        <f>SUM(C52:C57)</f>
        <v>7064</v>
      </c>
      <c r="D51" s="30">
        <f>SUM(D52:D57)</f>
        <v>4684</v>
      </c>
      <c r="E51" s="30">
        <f t="shared" ref="E51:F51" si="12">SUM(E52:E57)</f>
        <v>4684</v>
      </c>
      <c r="F51" s="30">
        <f t="shared" si="12"/>
        <v>4684</v>
      </c>
      <c r="H51" s="4"/>
    </row>
    <row r="52" spans="1:8" x14ac:dyDescent="0.25">
      <c r="A52" s="60">
        <v>32922</v>
      </c>
      <c r="B52" s="61" t="s">
        <v>246</v>
      </c>
      <c r="C52" s="62">
        <v>2700</v>
      </c>
      <c r="D52" s="62">
        <v>2700</v>
      </c>
      <c r="E52" s="62">
        <v>2700</v>
      </c>
      <c r="F52" s="62">
        <v>2700</v>
      </c>
      <c r="H52" s="4"/>
    </row>
    <row r="53" spans="1:8" x14ac:dyDescent="0.25">
      <c r="A53" s="31">
        <v>32931</v>
      </c>
      <c r="B53" s="32" t="s">
        <v>64</v>
      </c>
      <c r="C53" s="33">
        <v>2000</v>
      </c>
      <c r="D53" s="33">
        <v>1000</v>
      </c>
      <c r="E53" s="33">
        <v>1000</v>
      </c>
      <c r="F53" s="33">
        <v>1000</v>
      </c>
      <c r="H53" s="4"/>
    </row>
    <row r="54" spans="1:8" x14ac:dyDescent="0.25">
      <c r="A54" s="31">
        <v>32941</v>
      </c>
      <c r="B54" s="32" t="s">
        <v>65</v>
      </c>
      <c r="C54" s="33">
        <v>364</v>
      </c>
      <c r="D54" s="33">
        <v>364</v>
      </c>
      <c r="E54" s="33">
        <v>364</v>
      </c>
      <c r="F54" s="33">
        <v>364</v>
      </c>
      <c r="H54" s="4"/>
    </row>
    <row r="55" spans="1:8" x14ac:dyDescent="0.25">
      <c r="A55" s="31">
        <v>32952</v>
      </c>
      <c r="B55" s="32" t="s">
        <v>66</v>
      </c>
      <c r="C55" s="33">
        <v>0</v>
      </c>
      <c r="D55" s="33">
        <v>35</v>
      </c>
      <c r="E55" s="33">
        <v>35</v>
      </c>
      <c r="F55" s="33">
        <v>35</v>
      </c>
      <c r="H55" s="4"/>
    </row>
    <row r="56" spans="1:8" x14ac:dyDescent="0.25">
      <c r="A56" s="31">
        <v>32953</v>
      </c>
      <c r="B56" s="32" t="s">
        <v>67</v>
      </c>
      <c r="C56" s="33">
        <v>0</v>
      </c>
      <c r="D56" s="33">
        <v>85</v>
      </c>
      <c r="E56" s="33">
        <v>85</v>
      </c>
      <c r="F56" s="33">
        <v>85</v>
      </c>
      <c r="H56" s="4"/>
    </row>
    <row r="57" spans="1:8" x14ac:dyDescent="0.25">
      <c r="A57" s="31">
        <v>32999</v>
      </c>
      <c r="B57" s="32" t="s">
        <v>19</v>
      </c>
      <c r="C57" s="33">
        <v>2000</v>
      </c>
      <c r="D57" s="33">
        <v>500</v>
      </c>
      <c r="E57" s="33">
        <v>500</v>
      </c>
      <c r="F57" s="33">
        <v>500</v>
      </c>
      <c r="H57" s="4"/>
    </row>
    <row r="58" spans="1:8" x14ac:dyDescent="0.25">
      <c r="A58" s="34">
        <v>34</v>
      </c>
      <c r="B58" s="35" t="s">
        <v>21</v>
      </c>
      <c r="C58" s="36">
        <f t="shared" ref="C58:F58" si="13">C59</f>
        <v>1310</v>
      </c>
      <c r="D58" s="36">
        <f t="shared" si="13"/>
        <v>1710</v>
      </c>
      <c r="E58" s="36">
        <f t="shared" si="13"/>
        <v>1710</v>
      </c>
      <c r="F58" s="36">
        <f t="shared" si="13"/>
        <v>1710</v>
      </c>
      <c r="H58" s="4"/>
    </row>
    <row r="59" spans="1:8" x14ac:dyDescent="0.25">
      <c r="A59" s="28">
        <v>343</v>
      </c>
      <c r="B59" s="29" t="s">
        <v>20</v>
      </c>
      <c r="C59" s="30">
        <f>SUM(C60:C61)</f>
        <v>1310</v>
      </c>
      <c r="D59" s="30">
        <f t="shared" ref="D59:F59" si="14">SUM(D60:D61)</f>
        <v>1710</v>
      </c>
      <c r="E59" s="30">
        <f t="shared" si="14"/>
        <v>1710</v>
      </c>
      <c r="F59" s="30">
        <f t="shared" si="14"/>
        <v>1710</v>
      </c>
      <c r="H59" s="4"/>
    </row>
    <row r="60" spans="1:8" x14ac:dyDescent="0.25">
      <c r="A60" s="31">
        <v>34311</v>
      </c>
      <c r="B60" s="32" t="s">
        <v>68</v>
      </c>
      <c r="C60" s="33">
        <v>1300</v>
      </c>
      <c r="D60" s="33">
        <v>1710</v>
      </c>
      <c r="E60" s="33">
        <v>1710</v>
      </c>
      <c r="F60" s="33">
        <v>1710</v>
      </c>
      <c r="H60" s="4"/>
    </row>
    <row r="61" spans="1:8" x14ac:dyDescent="0.25">
      <c r="A61" s="31">
        <v>34339</v>
      </c>
      <c r="B61" s="32" t="s">
        <v>274</v>
      </c>
      <c r="C61" s="33">
        <v>10</v>
      </c>
      <c r="D61" s="33">
        <v>0</v>
      </c>
      <c r="E61" s="33">
        <v>0</v>
      </c>
      <c r="F61" s="33">
        <v>0</v>
      </c>
      <c r="H61" s="4"/>
    </row>
    <row r="62" spans="1:8" x14ac:dyDescent="0.25">
      <c r="A62" s="16" t="s">
        <v>24</v>
      </c>
      <c r="B62" s="37" t="s">
        <v>25</v>
      </c>
      <c r="C62" s="18">
        <f t="shared" ref="C62:F63" si="15">C63</f>
        <v>0</v>
      </c>
      <c r="D62" s="18">
        <f t="shared" si="15"/>
        <v>0</v>
      </c>
      <c r="E62" s="18">
        <f t="shared" si="15"/>
        <v>0</v>
      </c>
      <c r="F62" s="18">
        <f t="shared" si="15"/>
        <v>0</v>
      </c>
      <c r="H62" s="4"/>
    </row>
    <row r="63" spans="1:8" x14ac:dyDescent="0.25">
      <c r="A63" s="19" t="s">
        <v>9</v>
      </c>
      <c r="B63" s="20" t="s">
        <v>12</v>
      </c>
      <c r="C63" s="21">
        <f>C64</f>
        <v>0</v>
      </c>
      <c r="D63" s="21">
        <f t="shared" si="15"/>
        <v>0</v>
      </c>
      <c r="E63" s="21">
        <f t="shared" si="15"/>
        <v>0</v>
      </c>
      <c r="F63" s="21">
        <f t="shared" si="15"/>
        <v>0</v>
      </c>
      <c r="H63" s="4"/>
    </row>
    <row r="64" spans="1:8" x14ac:dyDescent="0.25">
      <c r="A64" s="22">
        <v>3</v>
      </c>
      <c r="B64" s="23" t="s">
        <v>10</v>
      </c>
      <c r="C64" s="24">
        <f t="shared" ref="C64:F66" si="16">C65</f>
        <v>0</v>
      </c>
      <c r="D64" s="24">
        <f t="shared" si="16"/>
        <v>0</v>
      </c>
      <c r="E64" s="24">
        <f t="shared" si="16"/>
        <v>0</v>
      </c>
      <c r="F64" s="24">
        <f t="shared" si="16"/>
        <v>0</v>
      </c>
      <c r="H64" s="4"/>
    </row>
    <row r="65" spans="1:11" x14ac:dyDescent="0.25">
      <c r="A65" s="25">
        <v>32</v>
      </c>
      <c r="B65" s="26" t="s">
        <v>11</v>
      </c>
      <c r="C65" s="27">
        <f t="shared" si="16"/>
        <v>0</v>
      </c>
      <c r="D65" s="27">
        <f t="shared" si="16"/>
        <v>0</v>
      </c>
      <c r="E65" s="27">
        <f t="shared" si="16"/>
        <v>0</v>
      </c>
      <c r="F65" s="27">
        <f t="shared" si="16"/>
        <v>0</v>
      </c>
      <c r="H65" s="4"/>
    </row>
    <row r="66" spans="1:11" x14ac:dyDescent="0.25">
      <c r="A66" s="28">
        <v>323</v>
      </c>
      <c r="B66" s="29" t="s">
        <v>18</v>
      </c>
      <c r="C66" s="30">
        <f t="shared" si="16"/>
        <v>0</v>
      </c>
      <c r="D66" s="30">
        <f t="shared" si="16"/>
        <v>0</v>
      </c>
      <c r="E66" s="30">
        <f t="shared" si="16"/>
        <v>0</v>
      </c>
      <c r="F66" s="30">
        <f t="shared" si="16"/>
        <v>0</v>
      </c>
      <c r="H66" s="4"/>
    </row>
    <row r="67" spans="1:11" x14ac:dyDescent="0.25">
      <c r="A67" s="31">
        <v>32321</v>
      </c>
      <c r="B67" s="32" t="s">
        <v>47</v>
      </c>
      <c r="C67" s="33">
        <v>0</v>
      </c>
      <c r="D67" s="33">
        <v>0</v>
      </c>
      <c r="E67" s="33">
        <v>0</v>
      </c>
      <c r="F67" s="44">
        <v>0</v>
      </c>
      <c r="H67" s="4"/>
    </row>
    <row r="68" spans="1:11" x14ac:dyDescent="0.25">
      <c r="A68" s="16" t="s">
        <v>70</v>
      </c>
      <c r="B68" s="38" t="s">
        <v>71</v>
      </c>
      <c r="C68" s="18">
        <f t="shared" ref="C68:F68" si="17">C69</f>
        <v>2170800</v>
      </c>
      <c r="D68" s="18">
        <f t="shared" si="17"/>
        <v>2283500</v>
      </c>
      <c r="E68" s="18">
        <f t="shared" si="17"/>
        <v>2344000</v>
      </c>
      <c r="F68" s="18">
        <f t="shared" si="17"/>
        <v>2344000</v>
      </c>
      <c r="H68" s="4"/>
    </row>
    <row r="69" spans="1:11" x14ac:dyDescent="0.25">
      <c r="A69" s="19" t="s">
        <v>26</v>
      </c>
      <c r="B69" s="7" t="s">
        <v>72</v>
      </c>
      <c r="C69" s="21">
        <f t="shared" ref="C69:F69" si="18">C72+C75+C88+C81+C86+C91+C95</f>
        <v>2170800</v>
      </c>
      <c r="D69" s="21">
        <f t="shared" si="18"/>
        <v>2283500</v>
      </c>
      <c r="E69" s="21">
        <f t="shared" si="18"/>
        <v>2344000</v>
      </c>
      <c r="F69" s="21">
        <f t="shared" si="18"/>
        <v>2344000</v>
      </c>
      <c r="H69" s="4"/>
    </row>
    <row r="70" spans="1:11" x14ac:dyDescent="0.25">
      <c r="A70" s="22">
        <v>3</v>
      </c>
      <c r="B70" s="39" t="s">
        <v>10</v>
      </c>
      <c r="C70" s="24">
        <f t="shared" ref="C70:F70" si="19">C71+C85+C94</f>
        <v>2170800</v>
      </c>
      <c r="D70" s="24">
        <f t="shared" si="19"/>
        <v>2283500</v>
      </c>
      <c r="E70" s="24">
        <f t="shared" si="19"/>
        <v>2344000</v>
      </c>
      <c r="F70" s="24">
        <f t="shared" si="19"/>
        <v>2344000</v>
      </c>
      <c r="H70" s="4"/>
    </row>
    <row r="71" spans="1:11" x14ac:dyDescent="0.25">
      <c r="A71" s="25">
        <v>31</v>
      </c>
      <c r="B71" s="40" t="s">
        <v>73</v>
      </c>
      <c r="C71" s="27">
        <f t="shared" ref="C71:F71" si="20">C72+C75+C81</f>
        <v>2127800</v>
      </c>
      <c r="D71" s="27">
        <f t="shared" si="20"/>
        <v>2241000</v>
      </c>
      <c r="E71" s="27">
        <f t="shared" si="20"/>
        <v>2300000</v>
      </c>
      <c r="F71" s="27">
        <f t="shared" si="20"/>
        <v>2300000</v>
      </c>
      <c r="H71" s="4"/>
    </row>
    <row r="72" spans="1:11" x14ac:dyDescent="0.25">
      <c r="A72" s="28">
        <v>311</v>
      </c>
      <c r="B72" s="41" t="s">
        <v>74</v>
      </c>
      <c r="C72" s="30">
        <f t="shared" ref="C72:F72" si="21">SUM(C73:C74)</f>
        <v>1756000</v>
      </c>
      <c r="D72" s="30">
        <f t="shared" si="21"/>
        <v>1850000</v>
      </c>
      <c r="E72" s="30">
        <f t="shared" si="21"/>
        <v>1900000</v>
      </c>
      <c r="F72" s="30">
        <f t="shared" si="21"/>
        <v>1900000</v>
      </c>
      <c r="H72" s="4"/>
    </row>
    <row r="73" spans="1:11" x14ac:dyDescent="0.25">
      <c r="A73" s="31">
        <v>31111</v>
      </c>
      <c r="B73" s="42" t="s">
        <v>75</v>
      </c>
      <c r="C73" s="33">
        <v>1756000</v>
      </c>
      <c r="D73" s="33">
        <v>1850000</v>
      </c>
      <c r="E73" s="33">
        <v>1900000</v>
      </c>
      <c r="F73" s="33">
        <v>1900000</v>
      </c>
      <c r="H73" s="4"/>
    </row>
    <row r="74" spans="1:11" x14ac:dyDescent="0.25">
      <c r="A74" s="31">
        <v>31113</v>
      </c>
      <c r="B74" s="42" t="s">
        <v>76</v>
      </c>
      <c r="C74" s="33">
        <v>0</v>
      </c>
      <c r="D74" s="33">
        <v>0</v>
      </c>
      <c r="E74" s="33">
        <v>0</v>
      </c>
      <c r="F74" s="33">
        <v>0</v>
      </c>
      <c r="H74" s="4"/>
    </row>
    <row r="75" spans="1:11" x14ac:dyDescent="0.25">
      <c r="A75" s="28">
        <v>312</v>
      </c>
      <c r="B75" s="41" t="s">
        <v>77</v>
      </c>
      <c r="C75" s="30">
        <f t="shared" ref="C75:F75" si="22">SUM(C76:C80)</f>
        <v>81800</v>
      </c>
      <c r="D75" s="30">
        <f t="shared" si="22"/>
        <v>86000</v>
      </c>
      <c r="E75" s="30">
        <f t="shared" si="22"/>
        <v>86000</v>
      </c>
      <c r="F75" s="30">
        <f t="shared" si="22"/>
        <v>86000</v>
      </c>
      <c r="H75" s="4"/>
    </row>
    <row r="76" spans="1:11" x14ac:dyDescent="0.25">
      <c r="A76" s="31">
        <v>31212</v>
      </c>
      <c r="B76" s="42" t="s">
        <v>78</v>
      </c>
      <c r="C76" s="33">
        <v>34000</v>
      </c>
      <c r="D76" s="33">
        <v>36000</v>
      </c>
      <c r="E76" s="33">
        <v>36000</v>
      </c>
      <c r="F76" s="33">
        <v>36000</v>
      </c>
      <c r="H76" s="4"/>
    </row>
    <row r="77" spans="1:11" x14ac:dyDescent="0.25">
      <c r="A77" s="31">
        <v>31213</v>
      </c>
      <c r="B77" s="42" t="s">
        <v>79</v>
      </c>
      <c r="C77" s="33">
        <v>12800</v>
      </c>
      <c r="D77" s="33">
        <v>13000</v>
      </c>
      <c r="E77" s="33">
        <v>13000</v>
      </c>
      <c r="F77" s="33">
        <v>13000</v>
      </c>
      <c r="H77" s="4"/>
    </row>
    <row r="78" spans="1:11" x14ac:dyDescent="0.25">
      <c r="A78" s="31">
        <v>31214</v>
      </c>
      <c r="B78" s="42" t="s">
        <v>80</v>
      </c>
      <c r="C78" s="33">
        <v>5000</v>
      </c>
      <c r="D78" s="33">
        <v>7000</v>
      </c>
      <c r="E78" s="33">
        <v>7000</v>
      </c>
      <c r="F78" s="33">
        <v>7000</v>
      </c>
      <c r="H78" s="4"/>
    </row>
    <row r="79" spans="1:11" x14ac:dyDescent="0.25">
      <c r="A79" s="31">
        <v>31215</v>
      </c>
      <c r="B79" s="42" t="s">
        <v>81</v>
      </c>
      <c r="C79" s="33">
        <v>4000</v>
      </c>
      <c r="D79" s="33">
        <v>4000</v>
      </c>
      <c r="E79" s="33">
        <v>4000</v>
      </c>
      <c r="F79" s="33">
        <v>4000</v>
      </c>
      <c r="H79" s="4"/>
    </row>
    <row r="80" spans="1:11" x14ac:dyDescent="0.25">
      <c r="A80" s="31">
        <v>31216</v>
      </c>
      <c r="B80" s="42" t="s">
        <v>82</v>
      </c>
      <c r="C80" s="33">
        <v>26000</v>
      </c>
      <c r="D80" s="33">
        <v>26000</v>
      </c>
      <c r="E80" s="33">
        <v>26000</v>
      </c>
      <c r="F80" s="33">
        <v>26000</v>
      </c>
      <c r="H80" s="4"/>
      <c r="K80" s="9"/>
    </row>
    <row r="81" spans="1:8" x14ac:dyDescent="0.25">
      <c r="A81" s="28">
        <v>313</v>
      </c>
      <c r="B81" s="41" t="s">
        <v>83</v>
      </c>
      <c r="C81" s="30">
        <f t="shared" ref="C81:F81" si="23">SUM(C82:C84)</f>
        <v>290000</v>
      </c>
      <c r="D81" s="30">
        <f t="shared" si="23"/>
        <v>305000</v>
      </c>
      <c r="E81" s="30">
        <f t="shared" si="23"/>
        <v>314000</v>
      </c>
      <c r="F81" s="30">
        <f t="shared" si="23"/>
        <v>314000</v>
      </c>
      <c r="H81" s="4"/>
    </row>
    <row r="82" spans="1:8" x14ac:dyDescent="0.25">
      <c r="A82" s="31">
        <v>31321</v>
      </c>
      <c r="B82" s="42" t="s">
        <v>84</v>
      </c>
      <c r="C82" s="33">
        <v>290000</v>
      </c>
      <c r="D82" s="33">
        <v>305000</v>
      </c>
      <c r="E82" s="33">
        <v>314000</v>
      </c>
      <c r="F82" s="33">
        <v>314000</v>
      </c>
      <c r="H82" s="4"/>
    </row>
    <row r="83" spans="1:8" x14ac:dyDescent="0.25">
      <c r="A83" s="31">
        <v>31322</v>
      </c>
      <c r="B83" s="42" t="s">
        <v>85</v>
      </c>
      <c r="C83" s="33">
        <v>0</v>
      </c>
      <c r="D83" s="33">
        <v>0</v>
      </c>
      <c r="E83" s="33">
        <v>0</v>
      </c>
      <c r="F83" s="33">
        <v>0</v>
      </c>
      <c r="H83" s="4"/>
    </row>
    <row r="84" spans="1:8" x14ac:dyDescent="0.25">
      <c r="A84" s="31">
        <v>31332</v>
      </c>
      <c r="B84" s="42" t="s">
        <v>86</v>
      </c>
      <c r="C84" s="33">
        <v>0</v>
      </c>
      <c r="D84" s="33">
        <v>0</v>
      </c>
      <c r="E84" s="33">
        <v>0</v>
      </c>
      <c r="F84" s="33">
        <v>0</v>
      </c>
      <c r="H84" s="4"/>
    </row>
    <row r="85" spans="1:8" x14ac:dyDescent="0.25">
      <c r="A85" s="25">
        <v>32</v>
      </c>
      <c r="B85" s="40" t="s">
        <v>11</v>
      </c>
      <c r="C85" s="27">
        <f t="shared" ref="C85:F85" si="24">C86+C88+C91</f>
        <v>43000</v>
      </c>
      <c r="D85" s="27">
        <f t="shared" si="24"/>
        <v>42500</v>
      </c>
      <c r="E85" s="27">
        <f t="shared" si="24"/>
        <v>44000</v>
      </c>
      <c r="F85" s="27">
        <f t="shared" si="24"/>
        <v>44000</v>
      </c>
      <c r="H85" s="4"/>
    </row>
    <row r="86" spans="1:8" x14ac:dyDescent="0.25">
      <c r="A86" s="28">
        <v>321</v>
      </c>
      <c r="B86" s="41" t="s">
        <v>16</v>
      </c>
      <c r="C86" s="30">
        <f t="shared" ref="C86:F86" si="25">C87</f>
        <v>40000</v>
      </c>
      <c r="D86" s="30">
        <f t="shared" si="25"/>
        <v>40000</v>
      </c>
      <c r="E86" s="30">
        <f t="shared" si="25"/>
        <v>40000</v>
      </c>
      <c r="F86" s="30">
        <f t="shared" si="25"/>
        <v>40000</v>
      </c>
      <c r="H86" s="4"/>
    </row>
    <row r="87" spans="1:8" x14ac:dyDescent="0.25">
      <c r="A87" s="31">
        <v>32121</v>
      </c>
      <c r="B87" s="42" t="s">
        <v>87</v>
      </c>
      <c r="C87" s="33">
        <v>40000</v>
      </c>
      <c r="D87" s="33">
        <v>40000</v>
      </c>
      <c r="E87" s="33">
        <v>40000</v>
      </c>
      <c r="F87" s="33">
        <v>40000</v>
      </c>
      <c r="H87" s="4"/>
    </row>
    <row r="88" spans="1:8" x14ac:dyDescent="0.25">
      <c r="A88" s="28">
        <v>323</v>
      </c>
      <c r="B88" s="41" t="s">
        <v>18</v>
      </c>
      <c r="C88" s="30">
        <f t="shared" ref="C88:F88" si="26">SUM(C89:C90)</f>
        <v>0</v>
      </c>
      <c r="D88" s="30">
        <f t="shared" si="26"/>
        <v>0</v>
      </c>
      <c r="E88" s="30">
        <f t="shared" si="26"/>
        <v>0</v>
      </c>
      <c r="F88" s="30">
        <f t="shared" si="26"/>
        <v>0</v>
      </c>
      <c r="H88" s="4"/>
    </row>
    <row r="89" spans="1:8" x14ac:dyDescent="0.25">
      <c r="A89" s="31">
        <v>32363</v>
      </c>
      <c r="B89" s="42" t="s">
        <v>88</v>
      </c>
      <c r="C89" s="33">
        <v>0</v>
      </c>
      <c r="D89" s="33">
        <v>0</v>
      </c>
      <c r="E89" s="33">
        <v>0</v>
      </c>
      <c r="F89" s="33">
        <v>0</v>
      </c>
      <c r="H89" s="4"/>
    </row>
    <row r="90" spans="1:8" x14ac:dyDescent="0.25">
      <c r="A90" s="31">
        <v>32372</v>
      </c>
      <c r="B90" s="42" t="s">
        <v>89</v>
      </c>
      <c r="C90" s="33">
        <v>0</v>
      </c>
      <c r="D90" s="33">
        <v>0</v>
      </c>
      <c r="E90" s="33">
        <v>0</v>
      </c>
      <c r="F90" s="33">
        <v>0</v>
      </c>
      <c r="H90" s="4"/>
    </row>
    <row r="91" spans="1:8" x14ac:dyDescent="0.25">
      <c r="A91" s="28">
        <v>329</v>
      </c>
      <c r="B91" s="41" t="s">
        <v>19</v>
      </c>
      <c r="C91" s="30">
        <f t="shared" ref="C91:F91" si="27">SUM(C92:C93)</f>
        <v>3000</v>
      </c>
      <c r="D91" s="30">
        <f t="shared" si="27"/>
        <v>2500</v>
      </c>
      <c r="E91" s="30">
        <f t="shared" si="27"/>
        <v>4000</v>
      </c>
      <c r="F91" s="30">
        <f t="shared" si="27"/>
        <v>4000</v>
      </c>
      <c r="H91" s="4"/>
    </row>
    <row r="92" spans="1:8" x14ac:dyDescent="0.25">
      <c r="A92" s="31">
        <v>32955</v>
      </c>
      <c r="B92" s="42" t="s">
        <v>91</v>
      </c>
      <c r="C92" s="33">
        <v>3000</v>
      </c>
      <c r="D92" s="33">
        <v>2500</v>
      </c>
      <c r="E92" s="33">
        <v>4000</v>
      </c>
      <c r="F92" s="33">
        <v>4000</v>
      </c>
      <c r="H92" s="4"/>
    </row>
    <row r="93" spans="1:8" x14ac:dyDescent="0.25">
      <c r="A93" s="31">
        <v>32961</v>
      </c>
      <c r="B93" s="42" t="s">
        <v>90</v>
      </c>
      <c r="C93" s="33">
        <v>0</v>
      </c>
      <c r="D93" s="33">
        <v>0</v>
      </c>
      <c r="E93" s="33">
        <v>0</v>
      </c>
      <c r="F93" s="33">
        <v>0</v>
      </c>
      <c r="H93" s="4"/>
    </row>
    <row r="94" spans="1:8" x14ac:dyDescent="0.25">
      <c r="A94" s="25">
        <v>34</v>
      </c>
      <c r="B94" s="40" t="s">
        <v>21</v>
      </c>
      <c r="C94" s="27">
        <f t="shared" ref="C94:F94" si="28">C95</f>
        <v>0</v>
      </c>
      <c r="D94" s="27">
        <f t="shared" si="28"/>
        <v>0</v>
      </c>
      <c r="E94" s="27">
        <f t="shared" si="28"/>
        <v>0</v>
      </c>
      <c r="F94" s="27">
        <f t="shared" si="28"/>
        <v>0</v>
      </c>
      <c r="H94" s="4"/>
    </row>
    <row r="95" spans="1:8" x14ac:dyDescent="0.25">
      <c r="A95" s="28">
        <v>343</v>
      </c>
      <c r="B95" s="41" t="s">
        <v>92</v>
      </c>
      <c r="C95" s="30">
        <f t="shared" ref="C95:F95" si="29">SUM(C96:C98)</f>
        <v>0</v>
      </c>
      <c r="D95" s="30">
        <f t="shared" si="29"/>
        <v>0</v>
      </c>
      <c r="E95" s="30">
        <f t="shared" si="29"/>
        <v>0</v>
      </c>
      <c r="F95" s="30">
        <f t="shared" si="29"/>
        <v>0</v>
      </c>
      <c r="H95" s="4"/>
    </row>
    <row r="96" spans="1:8" x14ac:dyDescent="0.25">
      <c r="A96" s="31">
        <v>34331</v>
      </c>
      <c r="B96" s="42" t="s">
        <v>93</v>
      </c>
      <c r="C96" s="33">
        <v>0</v>
      </c>
      <c r="D96" s="33">
        <v>0</v>
      </c>
      <c r="E96" s="33">
        <v>0</v>
      </c>
      <c r="F96" s="33">
        <v>0</v>
      </c>
      <c r="H96" s="4"/>
    </row>
    <row r="97" spans="1:8" x14ac:dyDescent="0.25">
      <c r="A97" s="31">
        <v>34332</v>
      </c>
      <c r="B97" s="42" t="s">
        <v>94</v>
      </c>
      <c r="C97" s="33">
        <v>0</v>
      </c>
      <c r="D97" s="33">
        <v>0</v>
      </c>
      <c r="E97" s="33">
        <v>0</v>
      </c>
      <c r="F97" s="33">
        <v>0</v>
      </c>
      <c r="H97" s="4"/>
    </row>
    <row r="98" spans="1:8" x14ac:dyDescent="0.25">
      <c r="A98" s="31">
        <v>34339</v>
      </c>
      <c r="B98" s="42" t="s">
        <v>95</v>
      </c>
      <c r="C98" s="33">
        <v>0</v>
      </c>
      <c r="D98" s="33">
        <v>0</v>
      </c>
      <c r="E98" s="33">
        <v>0</v>
      </c>
      <c r="F98" s="33">
        <v>0</v>
      </c>
      <c r="H98" s="4"/>
    </row>
    <row r="99" spans="1:8" x14ac:dyDescent="0.25">
      <c r="A99" s="13" t="s">
        <v>96</v>
      </c>
      <c r="B99" s="43" t="s">
        <v>102</v>
      </c>
      <c r="C99" s="15">
        <f>C100+C202+C254+C268+C305+C320+C299+C243+C311</f>
        <v>575793</v>
      </c>
      <c r="D99" s="15">
        <f t="shared" ref="D99:F99" si="30">D100+D202+D254+D268+D305+D320+D299+D243+D311</f>
        <v>670570</v>
      </c>
      <c r="E99" s="15">
        <f t="shared" si="30"/>
        <v>686570</v>
      </c>
      <c r="F99" s="15">
        <f t="shared" si="30"/>
        <v>708370</v>
      </c>
      <c r="H99" s="4"/>
    </row>
    <row r="100" spans="1:8" x14ac:dyDescent="0.25">
      <c r="A100" s="16" t="s">
        <v>97</v>
      </c>
      <c r="B100" s="38" t="s">
        <v>101</v>
      </c>
      <c r="C100" s="18">
        <f>C101+C113+C125+C147</f>
        <v>44197</v>
      </c>
      <c r="D100" s="18">
        <f t="shared" ref="D100:F100" si="31">D101+D113+D125+D147</f>
        <v>63775</v>
      </c>
      <c r="E100" s="18">
        <f t="shared" si="31"/>
        <v>63875</v>
      </c>
      <c r="F100" s="18">
        <f t="shared" si="31"/>
        <v>63975</v>
      </c>
      <c r="H100" s="4"/>
    </row>
    <row r="101" spans="1:8" x14ac:dyDescent="0.25">
      <c r="A101" s="19" t="s">
        <v>98</v>
      </c>
      <c r="B101" s="7" t="s">
        <v>100</v>
      </c>
      <c r="C101" s="21">
        <f t="shared" ref="C101:F102" si="32">C102</f>
        <v>21150</v>
      </c>
      <c r="D101" s="21">
        <f t="shared" si="32"/>
        <v>37500</v>
      </c>
      <c r="E101" s="21">
        <f t="shared" si="32"/>
        <v>37500</v>
      </c>
      <c r="F101" s="21">
        <f t="shared" si="32"/>
        <v>37500</v>
      </c>
      <c r="H101" s="4"/>
    </row>
    <row r="102" spans="1:8" x14ac:dyDescent="0.25">
      <c r="A102" s="22">
        <v>3</v>
      </c>
      <c r="B102" s="39" t="s">
        <v>10</v>
      </c>
      <c r="C102" s="24">
        <f t="shared" si="32"/>
        <v>21150</v>
      </c>
      <c r="D102" s="24">
        <f t="shared" si="32"/>
        <v>37500</v>
      </c>
      <c r="E102" s="24">
        <f t="shared" si="32"/>
        <v>37500</v>
      </c>
      <c r="F102" s="24">
        <f t="shared" si="32"/>
        <v>37500</v>
      </c>
      <c r="H102" s="4"/>
    </row>
    <row r="103" spans="1:8" x14ac:dyDescent="0.25">
      <c r="A103" s="25">
        <v>32</v>
      </c>
      <c r="B103" s="40" t="s">
        <v>11</v>
      </c>
      <c r="C103" s="27">
        <f>C104+C110+C107</f>
        <v>21150</v>
      </c>
      <c r="D103" s="27">
        <f t="shared" ref="D103:F103" si="33">D104+D110+D107</f>
        <v>37500</v>
      </c>
      <c r="E103" s="27">
        <f t="shared" si="33"/>
        <v>37500</v>
      </c>
      <c r="F103" s="27">
        <f t="shared" si="33"/>
        <v>37500</v>
      </c>
      <c r="H103" s="4"/>
    </row>
    <row r="104" spans="1:8" x14ac:dyDescent="0.25">
      <c r="A104" s="28">
        <v>322</v>
      </c>
      <c r="B104" s="41" t="s">
        <v>2</v>
      </c>
      <c r="C104" s="30">
        <f>C105+C106</f>
        <v>12500</v>
      </c>
      <c r="D104" s="30">
        <f t="shared" ref="D104:F104" si="34">D105+D106</f>
        <v>16000</v>
      </c>
      <c r="E104" s="30">
        <f t="shared" si="34"/>
        <v>16000</v>
      </c>
      <c r="F104" s="30">
        <f t="shared" si="34"/>
        <v>16000</v>
      </c>
      <c r="H104" s="4"/>
    </row>
    <row r="105" spans="1:8" x14ac:dyDescent="0.25">
      <c r="A105" s="31">
        <v>32231</v>
      </c>
      <c r="B105" s="42" t="s">
        <v>37</v>
      </c>
      <c r="C105" s="33">
        <v>4000</v>
      </c>
      <c r="D105" s="33">
        <v>6000</v>
      </c>
      <c r="E105" s="33">
        <v>6000</v>
      </c>
      <c r="F105" s="33">
        <v>6000</v>
      </c>
      <c r="H105" s="4"/>
    </row>
    <row r="106" spans="1:8" x14ac:dyDescent="0.25">
      <c r="A106" s="31">
        <v>32239</v>
      </c>
      <c r="B106" s="42" t="s">
        <v>40</v>
      </c>
      <c r="C106" s="33">
        <v>8500</v>
      </c>
      <c r="D106" s="33">
        <v>10000</v>
      </c>
      <c r="E106" s="33">
        <v>10000</v>
      </c>
      <c r="F106" s="33">
        <v>10000</v>
      </c>
      <c r="H106" s="4"/>
    </row>
    <row r="107" spans="1:8" x14ac:dyDescent="0.25">
      <c r="A107" s="28">
        <v>323</v>
      </c>
      <c r="B107" s="41" t="s">
        <v>257</v>
      </c>
      <c r="C107" s="30">
        <f>SUM(C108:C109)</f>
        <v>2650</v>
      </c>
      <c r="D107" s="30">
        <f t="shared" ref="D107:F107" si="35">SUM(D108:D109)</f>
        <v>18500</v>
      </c>
      <c r="E107" s="30">
        <f t="shared" si="35"/>
        <v>18500</v>
      </c>
      <c r="F107" s="30">
        <f t="shared" si="35"/>
        <v>18500</v>
      </c>
      <c r="H107" s="4"/>
    </row>
    <row r="108" spans="1:8" x14ac:dyDescent="0.25">
      <c r="A108" s="31">
        <v>32322</v>
      </c>
      <c r="B108" s="42" t="s">
        <v>275</v>
      </c>
      <c r="C108" s="33">
        <v>2650</v>
      </c>
      <c r="D108" s="33">
        <v>4500</v>
      </c>
      <c r="E108" s="33">
        <v>4500</v>
      </c>
      <c r="F108" s="33">
        <v>4500</v>
      </c>
      <c r="H108" s="4"/>
    </row>
    <row r="109" spans="1:8" x14ac:dyDescent="0.25">
      <c r="A109" s="31">
        <v>32396</v>
      </c>
      <c r="B109" s="42" t="s">
        <v>62</v>
      </c>
      <c r="C109" s="33">
        <v>0</v>
      </c>
      <c r="D109" s="33">
        <v>14000</v>
      </c>
      <c r="E109" s="33">
        <v>14000</v>
      </c>
      <c r="F109" s="33">
        <v>14000</v>
      </c>
      <c r="H109" s="4"/>
    </row>
    <row r="110" spans="1:8" x14ac:dyDescent="0.25">
      <c r="A110" s="28">
        <v>372</v>
      </c>
      <c r="B110" s="41" t="s">
        <v>105</v>
      </c>
      <c r="C110" s="30">
        <f>SUM(C111:C112)</f>
        <v>6000</v>
      </c>
      <c r="D110" s="30">
        <f t="shared" ref="D110:F110" si="36">SUM(D111:D112)</f>
        <v>3000</v>
      </c>
      <c r="E110" s="30">
        <f t="shared" si="36"/>
        <v>3000</v>
      </c>
      <c r="F110" s="30">
        <f t="shared" si="36"/>
        <v>3000</v>
      </c>
      <c r="H110" s="4"/>
    </row>
    <row r="111" spans="1:8" x14ac:dyDescent="0.25">
      <c r="A111" s="31">
        <v>37219</v>
      </c>
      <c r="B111" s="42" t="s">
        <v>106</v>
      </c>
      <c r="C111" s="33">
        <v>0</v>
      </c>
      <c r="D111" s="33">
        <v>0</v>
      </c>
      <c r="E111" s="33">
        <v>0</v>
      </c>
      <c r="F111" s="44">
        <v>0</v>
      </c>
      <c r="H111" s="4"/>
    </row>
    <row r="112" spans="1:8" x14ac:dyDescent="0.25">
      <c r="A112" s="31">
        <v>37221</v>
      </c>
      <c r="B112" s="42" t="s">
        <v>107</v>
      </c>
      <c r="C112" s="33">
        <v>6000</v>
      </c>
      <c r="D112" s="33">
        <v>3000</v>
      </c>
      <c r="E112" s="33">
        <v>3000</v>
      </c>
      <c r="F112" s="44">
        <v>3000</v>
      </c>
      <c r="H112" s="4"/>
    </row>
    <row r="113" spans="1:8" x14ac:dyDescent="0.25">
      <c r="A113" s="19" t="s">
        <v>99</v>
      </c>
      <c r="B113" s="7" t="s">
        <v>104</v>
      </c>
      <c r="C113" s="21">
        <f>C114+C120</f>
        <v>400</v>
      </c>
      <c r="D113" s="21">
        <f t="shared" ref="D113:F113" si="37">D114+D120</f>
        <v>1600</v>
      </c>
      <c r="E113" s="21">
        <f t="shared" si="37"/>
        <v>1600</v>
      </c>
      <c r="F113" s="21">
        <f t="shared" si="37"/>
        <v>1600</v>
      </c>
      <c r="H113" s="4"/>
    </row>
    <row r="114" spans="1:8" x14ac:dyDescent="0.25">
      <c r="A114" s="22">
        <v>3</v>
      </c>
      <c r="B114" s="39" t="s">
        <v>10</v>
      </c>
      <c r="C114" s="24">
        <f t="shared" ref="C114:F114" si="38">C115</f>
        <v>400</v>
      </c>
      <c r="D114" s="24">
        <f t="shared" si="38"/>
        <v>1600</v>
      </c>
      <c r="E114" s="24">
        <f t="shared" si="38"/>
        <v>1600</v>
      </c>
      <c r="F114" s="24">
        <f t="shared" si="38"/>
        <v>1600</v>
      </c>
      <c r="H114" s="4"/>
    </row>
    <row r="115" spans="1:8" x14ac:dyDescent="0.25">
      <c r="A115" s="25">
        <v>32</v>
      </c>
      <c r="B115" s="40" t="s">
        <v>11</v>
      </c>
      <c r="C115" s="27">
        <f t="shared" ref="C115:F115" si="39">C116+C118</f>
        <v>400</v>
      </c>
      <c r="D115" s="27">
        <f t="shared" si="39"/>
        <v>1600</v>
      </c>
      <c r="E115" s="27">
        <f t="shared" si="39"/>
        <v>1600</v>
      </c>
      <c r="F115" s="27">
        <f t="shared" si="39"/>
        <v>1600</v>
      </c>
      <c r="H115" s="4"/>
    </row>
    <row r="116" spans="1:8" x14ac:dyDescent="0.25">
      <c r="A116" s="28">
        <v>322</v>
      </c>
      <c r="B116" s="41" t="s">
        <v>17</v>
      </c>
      <c r="C116" s="30">
        <f>C117</f>
        <v>400</v>
      </c>
      <c r="D116" s="30">
        <f t="shared" ref="D116:F116" si="40">D117</f>
        <v>1000</v>
      </c>
      <c r="E116" s="30">
        <f t="shared" si="40"/>
        <v>1000</v>
      </c>
      <c r="F116" s="30">
        <f t="shared" si="40"/>
        <v>1000</v>
      </c>
      <c r="H116" s="4"/>
    </row>
    <row r="117" spans="1:8" x14ac:dyDescent="0.25">
      <c r="A117" s="31">
        <v>32251</v>
      </c>
      <c r="B117" s="42" t="s">
        <v>42</v>
      </c>
      <c r="C117" s="44">
        <v>400</v>
      </c>
      <c r="D117" s="44">
        <v>1000</v>
      </c>
      <c r="E117" s="44">
        <v>1000</v>
      </c>
      <c r="F117" s="44">
        <v>1000</v>
      </c>
      <c r="H117" s="4"/>
    </row>
    <row r="118" spans="1:8" x14ac:dyDescent="0.25">
      <c r="A118" s="28">
        <v>329</v>
      </c>
      <c r="B118" s="41" t="s">
        <v>19</v>
      </c>
      <c r="C118" s="30">
        <f>C119</f>
        <v>0</v>
      </c>
      <c r="D118" s="30">
        <f t="shared" ref="D118:F118" si="41">D119</f>
        <v>600</v>
      </c>
      <c r="E118" s="30">
        <f t="shared" si="41"/>
        <v>600</v>
      </c>
      <c r="F118" s="30">
        <f t="shared" si="41"/>
        <v>600</v>
      </c>
      <c r="H118" s="4"/>
    </row>
    <row r="119" spans="1:8" x14ac:dyDescent="0.25">
      <c r="A119" s="31">
        <v>32999</v>
      </c>
      <c r="B119" s="42" t="s">
        <v>19</v>
      </c>
      <c r="C119" s="44">
        <v>0</v>
      </c>
      <c r="D119" s="44">
        <v>600</v>
      </c>
      <c r="E119" s="44">
        <v>600</v>
      </c>
      <c r="F119" s="44">
        <v>600</v>
      </c>
      <c r="H119" s="4"/>
    </row>
    <row r="120" spans="1:8" x14ac:dyDescent="0.25">
      <c r="A120" s="22">
        <v>4</v>
      </c>
      <c r="B120" s="39" t="s">
        <v>108</v>
      </c>
      <c r="C120" s="24">
        <f t="shared" ref="C120:C121" si="42">C121</f>
        <v>0</v>
      </c>
      <c r="D120" s="24">
        <f t="shared" ref="D120:E120" si="43">D121</f>
        <v>0</v>
      </c>
      <c r="E120" s="24">
        <f t="shared" si="43"/>
        <v>0</v>
      </c>
      <c r="F120" s="24">
        <f t="shared" ref="F120:F122" si="44">E120/7.5345</f>
        <v>0</v>
      </c>
      <c r="H120" s="4"/>
    </row>
    <row r="121" spans="1:8" x14ac:dyDescent="0.25">
      <c r="A121" s="25">
        <v>42</v>
      </c>
      <c r="B121" s="40" t="s">
        <v>109</v>
      </c>
      <c r="C121" s="27">
        <f t="shared" si="42"/>
        <v>0</v>
      </c>
      <c r="D121" s="27">
        <f t="shared" ref="D121:E121" si="45">D122</f>
        <v>0</v>
      </c>
      <c r="E121" s="27">
        <f t="shared" si="45"/>
        <v>0</v>
      </c>
      <c r="F121" s="27">
        <f t="shared" si="44"/>
        <v>0</v>
      </c>
      <c r="H121" s="4"/>
    </row>
    <row r="122" spans="1:8" x14ac:dyDescent="0.25">
      <c r="A122" s="28">
        <v>422</v>
      </c>
      <c r="B122" s="41" t="s">
        <v>110</v>
      </c>
      <c r="C122" s="45">
        <f t="shared" ref="C122" si="46">SUM(C123:C124)</f>
        <v>0</v>
      </c>
      <c r="D122" s="45">
        <f t="shared" ref="D122" si="47">SUM(D123:D124)</f>
        <v>0</v>
      </c>
      <c r="E122" s="45">
        <f t="shared" ref="E122" si="48">SUM(E123:E124)</f>
        <v>0</v>
      </c>
      <c r="F122" s="30">
        <f t="shared" si="44"/>
        <v>0</v>
      </c>
      <c r="H122" s="4"/>
    </row>
    <row r="123" spans="1:8" x14ac:dyDescent="0.25">
      <c r="A123" s="31">
        <v>42211</v>
      </c>
      <c r="B123" s="42" t="s">
        <v>111</v>
      </c>
      <c r="C123" s="33">
        <v>0</v>
      </c>
      <c r="D123" s="33">
        <v>0</v>
      </c>
      <c r="E123" s="33">
        <v>0</v>
      </c>
      <c r="F123" s="44">
        <v>0</v>
      </c>
      <c r="H123" s="4"/>
    </row>
    <row r="124" spans="1:8" x14ac:dyDescent="0.25">
      <c r="A124" s="31">
        <v>42231</v>
      </c>
      <c r="B124" s="42" t="s">
        <v>112</v>
      </c>
      <c r="C124" s="33">
        <v>0</v>
      </c>
      <c r="D124" s="33">
        <v>0</v>
      </c>
      <c r="E124" s="33">
        <v>0</v>
      </c>
      <c r="F124" s="44">
        <v>0</v>
      </c>
      <c r="H124" s="4"/>
    </row>
    <row r="125" spans="1:8" x14ac:dyDescent="0.25">
      <c r="A125" s="46" t="s">
        <v>103</v>
      </c>
      <c r="B125" s="7" t="s">
        <v>114</v>
      </c>
      <c r="C125" s="21">
        <f>C126+C143</f>
        <v>1995</v>
      </c>
      <c r="D125" s="21">
        <f t="shared" ref="D125:F125" si="49">D126+D143</f>
        <v>3000</v>
      </c>
      <c r="E125" s="21">
        <f t="shared" si="49"/>
        <v>3000</v>
      </c>
      <c r="F125" s="21">
        <f t="shared" si="49"/>
        <v>3000</v>
      </c>
      <c r="H125" s="4"/>
    </row>
    <row r="126" spans="1:8" x14ac:dyDescent="0.25">
      <c r="A126" s="22">
        <v>3</v>
      </c>
      <c r="B126" s="39" t="s">
        <v>10</v>
      </c>
      <c r="C126" s="24">
        <f t="shared" ref="C126:F126" si="50">C127+C130</f>
        <v>0</v>
      </c>
      <c r="D126" s="24">
        <f t="shared" si="50"/>
        <v>0</v>
      </c>
      <c r="E126" s="24">
        <f t="shared" si="50"/>
        <v>0</v>
      </c>
      <c r="F126" s="24">
        <f t="shared" si="50"/>
        <v>0</v>
      </c>
      <c r="H126" s="4"/>
    </row>
    <row r="127" spans="1:8" x14ac:dyDescent="0.25">
      <c r="A127" s="25">
        <v>31</v>
      </c>
      <c r="B127" s="40" t="s">
        <v>73</v>
      </c>
      <c r="C127" s="27">
        <f t="shared" ref="C127:F128" si="51">C128</f>
        <v>0</v>
      </c>
      <c r="D127" s="27">
        <f t="shared" si="51"/>
        <v>0</v>
      </c>
      <c r="E127" s="27">
        <f t="shared" si="51"/>
        <v>0</v>
      </c>
      <c r="F127" s="27">
        <f t="shared" si="51"/>
        <v>0</v>
      </c>
      <c r="H127" s="4"/>
    </row>
    <row r="128" spans="1:8" x14ac:dyDescent="0.25">
      <c r="A128" s="28">
        <v>313</v>
      </c>
      <c r="B128" s="41" t="s">
        <v>4</v>
      </c>
      <c r="C128" s="30">
        <f t="shared" si="51"/>
        <v>0</v>
      </c>
      <c r="D128" s="30">
        <f t="shared" si="51"/>
        <v>0</v>
      </c>
      <c r="E128" s="30">
        <f t="shared" si="51"/>
        <v>0</v>
      </c>
      <c r="F128" s="30">
        <f t="shared" si="51"/>
        <v>0</v>
      </c>
      <c r="H128" s="4"/>
    </row>
    <row r="129" spans="1:8" x14ac:dyDescent="0.25">
      <c r="A129" s="31">
        <v>31321</v>
      </c>
      <c r="B129" s="47" t="s">
        <v>0</v>
      </c>
      <c r="C129" s="44">
        <v>0</v>
      </c>
      <c r="D129" s="44">
        <v>0</v>
      </c>
      <c r="E129" s="44">
        <v>0</v>
      </c>
      <c r="F129" s="44">
        <v>0</v>
      </c>
      <c r="H129" s="4"/>
    </row>
    <row r="130" spans="1:8" x14ac:dyDescent="0.25">
      <c r="A130" s="25">
        <v>32</v>
      </c>
      <c r="B130" s="40" t="s">
        <v>11</v>
      </c>
      <c r="C130" s="27">
        <f t="shared" ref="C130:F130" si="52">C131+C135+C140</f>
        <v>0</v>
      </c>
      <c r="D130" s="27">
        <f t="shared" si="52"/>
        <v>0</v>
      </c>
      <c r="E130" s="27">
        <f t="shared" si="52"/>
        <v>0</v>
      </c>
      <c r="F130" s="27">
        <f t="shared" si="52"/>
        <v>0</v>
      </c>
      <c r="H130" s="4"/>
    </row>
    <row r="131" spans="1:8" x14ac:dyDescent="0.25">
      <c r="A131" s="28">
        <v>321</v>
      </c>
      <c r="B131" s="41" t="s">
        <v>16</v>
      </c>
      <c r="C131" s="30">
        <f t="shared" ref="C131:F131" si="53">SUM(C132:C134)</f>
        <v>0</v>
      </c>
      <c r="D131" s="30">
        <f t="shared" si="53"/>
        <v>0</v>
      </c>
      <c r="E131" s="30">
        <f t="shared" si="53"/>
        <v>0</v>
      </c>
      <c r="F131" s="30">
        <f t="shared" si="53"/>
        <v>0</v>
      </c>
      <c r="H131" s="4"/>
    </row>
    <row r="132" spans="1:8" x14ac:dyDescent="0.25">
      <c r="A132" s="31">
        <v>32111</v>
      </c>
      <c r="B132" s="47" t="s">
        <v>27</v>
      </c>
      <c r="C132" s="44">
        <v>0</v>
      </c>
      <c r="D132" s="44">
        <v>0</v>
      </c>
      <c r="E132" s="44">
        <v>0</v>
      </c>
      <c r="F132" s="44">
        <v>0</v>
      </c>
      <c r="H132" s="4"/>
    </row>
    <row r="133" spans="1:8" x14ac:dyDescent="0.25">
      <c r="A133" s="31">
        <v>32115</v>
      </c>
      <c r="B133" s="47" t="s">
        <v>29</v>
      </c>
      <c r="C133" s="44">
        <v>0</v>
      </c>
      <c r="D133" s="44">
        <v>0</v>
      </c>
      <c r="E133" s="44">
        <v>0</v>
      </c>
      <c r="F133" s="44">
        <v>0</v>
      </c>
      <c r="H133" s="4"/>
    </row>
    <row r="134" spans="1:8" x14ac:dyDescent="0.25">
      <c r="A134" s="31">
        <v>32119</v>
      </c>
      <c r="B134" s="47" t="s">
        <v>115</v>
      </c>
      <c r="C134" s="44">
        <v>0</v>
      </c>
      <c r="D134" s="44">
        <v>0</v>
      </c>
      <c r="E134" s="44">
        <v>0</v>
      </c>
      <c r="F134" s="44">
        <v>0</v>
      </c>
      <c r="H134" s="4"/>
    </row>
    <row r="135" spans="1:8" x14ac:dyDescent="0.25">
      <c r="A135" s="28">
        <v>322</v>
      </c>
      <c r="B135" s="41" t="s">
        <v>17</v>
      </c>
      <c r="C135" s="30">
        <f t="shared" ref="C135:F135" si="54">SUM(C136:C139)</f>
        <v>0</v>
      </c>
      <c r="D135" s="30">
        <f t="shared" si="54"/>
        <v>0</v>
      </c>
      <c r="E135" s="30">
        <f t="shared" si="54"/>
        <v>0</v>
      </c>
      <c r="F135" s="30">
        <f t="shared" si="54"/>
        <v>0</v>
      </c>
      <c r="H135" s="4"/>
    </row>
    <row r="136" spans="1:8" ht="14.25" customHeight="1" x14ac:dyDescent="0.25">
      <c r="A136" s="31">
        <v>32211</v>
      </c>
      <c r="B136" s="47" t="s">
        <v>32</v>
      </c>
      <c r="C136" s="44">
        <v>0</v>
      </c>
      <c r="D136" s="44">
        <v>0</v>
      </c>
      <c r="E136" s="44">
        <v>0</v>
      </c>
      <c r="F136" s="44">
        <v>0</v>
      </c>
      <c r="H136" s="4"/>
    </row>
    <row r="137" spans="1:8" ht="13.5" customHeight="1" x14ac:dyDescent="0.25">
      <c r="A137" s="31">
        <v>32212</v>
      </c>
      <c r="B137" s="48" t="s">
        <v>33</v>
      </c>
      <c r="C137" s="44">
        <v>0</v>
      </c>
      <c r="D137" s="44">
        <v>0</v>
      </c>
      <c r="E137" s="44">
        <v>0</v>
      </c>
      <c r="F137" s="44">
        <v>0</v>
      </c>
      <c r="H137" s="4"/>
    </row>
    <row r="138" spans="1:8" ht="14.25" customHeight="1" x14ac:dyDescent="0.25">
      <c r="A138" s="31">
        <v>32219</v>
      </c>
      <c r="B138" s="47" t="s">
        <v>36</v>
      </c>
      <c r="C138" s="44">
        <v>0</v>
      </c>
      <c r="D138" s="44">
        <v>0</v>
      </c>
      <c r="E138" s="44">
        <v>0</v>
      </c>
      <c r="F138" s="44">
        <v>0</v>
      </c>
      <c r="H138" s="4"/>
    </row>
    <row r="139" spans="1:8" x14ac:dyDescent="0.25">
      <c r="A139" s="31">
        <v>32251</v>
      </c>
      <c r="B139" s="47" t="s">
        <v>42</v>
      </c>
      <c r="C139" s="44">
        <v>0</v>
      </c>
      <c r="D139" s="44">
        <v>0</v>
      </c>
      <c r="E139" s="44">
        <v>0</v>
      </c>
      <c r="F139" s="44">
        <v>0</v>
      </c>
      <c r="H139" s="4"/>
    </row>
    <row r="140" spans="1:8" x14ac:dyDescent="0.25">
      <c r="A140" s="28">
        <v>323</v>
      </c>
      <c r="B140" s="41" t="s">
        <v>18</v>
      </c>
      <c r="C140" s="30">
        <f t="shared" ref="C140:F140" si="55">SUM(C141:C142)</f>
        <v>0</v>
      </c>
      <c r="D140" s="30">
        <f t="shared" si="55"/>
        <v>0</v>
      </c>
      <c r="E140" s="30">
        <f t="shared" si="55"/>
        <v>0</v>
      </c>
      <c r="F140" s="30">
        <f t="shared" si="55"/>
        <v>0</v>
      </c>
      <c r="H140" s="4"/>
    </row>
    <row r="141" spans="1:8" x14ac:dyDescent="0.25">
      <c r="A141" s="31">
        <v>32321</v>
      </c>
      <c r="B141" s="47" t="s">
        <v>47</v>
      </c>
      <c r="C141" s="44">
        <v>0</v>
      </c>
      <c r="D141" s="44">
        <v>0</v>
      </c>
      <c r="E141" s="44">
        <v>0</v>
      </c>
      <c r="F141" s="44">
        <v>0</v>
      </c>
      <c r="H141" s="4"/>
    </row>
    <row r="142" spans="1:8" x14ac:dyDescent="0.25">
      <c r="A142" s="31">
        <v>32372</v>
      </c>
      <c r="B142" s="47" t="s">
        <v>116</v>
      </c>
      <c r="C142" s="44">
        <v>0</v>
      </c>
      <c r="D142" s="44">
        <v>0</v>
      </c>
      <c r="E142" s="44">
        <v>0</v>
      </c>
      <c r="F142" s="44">
        <v>0</v>
      </c>
      <c r="H142" s="4"/>
    </row>
    <row r="143" spans="1:8" x14ac:dyDescent="0.25">
      <c r="A143" s="22">
        <v>4</v>
      </c>
      <c r="B143" s="39" t="s">
        <v>108</v>
      </c>
      <c r="C143" s="24">
        <f t="shared" ref="C143:F145" si="56">C144</f>
        <v>1995</v>
      </c>
      <c r="D143" s="24">
        <f t="shared" si="56"/>
        <v>3000</v>
      </c>
      <c r="E143" s="24">
        <f t="shared" si="56"/>
        <v>3000</v>
      </c>
      <c r="F143" s="24">
        <f t="shared" si="56"/>
        <v>3000</v>
      </c>
      <c r="H143" s="4"/>
    </row>
    <row r="144" spans="1:8" x14ac:dyDescent="0.25">
      <c r="A144" s="25">
        <v>42</v>
      </c>
      <c r="B144" s="40" t="s">
        <v>109</v>
      </c>
      <c r="C144" s="27">
        <f t="shared" si="56"/>
        <v>1995</v>
      </c>
      <c r="D144" s="27">
        <f t="shared" si="56"/>
        <v>3000</v>
      </c>
      <c r="E144" s="27">
        <f t="shared" si="56"/>
        <v>3000</v>
      </c>
      <c r="F144" s="27">
        <f t="shared" si="56"/>
        <v>3000</v>
      </c>
      <c r="H144" s="4"/>
    </row>
    <row r="145" spans="1:8" x14ac:dyDescent="0.25">
      <c r="A145" s="28">
        <v>422</v>
      </c>
      <c r="B145" s="41" t="s">
        <v>110</v>
      </c>
      <c r="C145" s="45">
        <f>C146</f>
        <v>1995</v>
      </c>
      <c r="D145" s="45">
        <f t="shared" si="56"/>
        <v>3000</v>
      </c>
      <c r="E145" s="45">
        <f t="shared" si="56"/>
        <v>3000</v>
      </c>
      <c r="F145" s="45">
        <f t="shared" si="56"/>
        <v>3000</v>
      </c>
      <c r="H145" s="4"/>
    </row>
    <row r="146" spans="1:8" x14ac:dyDescent="0.25">
      <c r="A146" s="31">
        <v>42211</v>
      </c>
      <c r="B146" s="42" t="s">
        <v>111</v>
      </c>
      <c r="C146" s="33">
        <v>1995</v>
      </c>
      <c r="D146" s="33">
        <v>3000</v>
      </c>
      <c r="E146" s="33">
        <v>3000</v>
      </c>
      <c r="F146" s="44">
        <v>3000</v>
      </c>
      <c r="H146" s="4"/>
    </row>
    <row r="147" spans="1:8" x14ac:dyDescent="0.25">
      <c r="A147" s="19" t="s">
        <v>113</v>
      </c>
      <c r="B147" s="7" t="s">
        <v>118</v>
      </c>
      <c r="C147" s="21">
        <f t="shared" ref="C147:F147" si="57">C148+C194</f>
        <v>20652</v>
      </c>
      <c r="D147" s="21">
        <f t="shared" si="57"/>
        <v>21675</v>
      </c>
      <c r="E147" s="21">
        <f t="shared" si="57"/>
        <v>21775</v>
      </c>
      <c r="F147" s="21">
        <f t="shared" si="57"/>
        <v>21875</v>
      </c>
      <c r="H147" s="4"/>
    </row>
    <row r="148" spans="1:8" x14ac:dyDescent="0.25">
      <c r="A148" s="22">
        <v>3</v>
      </c>
      <c r="B148" s="39" t="s">
        <v>10</v>
      </c>
      <c r="C148" s="24">
        <f>C149+C154+C181+C186+C191</f>
        <v>20652</v>
      </c>
      <c r="D148" s="24">
        <f t="shared" ref="D148:F148" si="58">D149+D154+D181+D186+D191</f>
        <v>20175</v>
      </c>
      <c r="E148" s="24">
        <f t="shared" si="58"/>
        <v>20275</v>
      </c>
      <c r="F148" s="24">
        <f t="shared" si="58"/>
        <v>20375</v>
      </c>
      <c r="H148" s="4"/>
    </row>
    <row r="149" spans="1:8" x14ac:dyDescent="0.25">
      <c r="A149" s="25">
        <v>31</v>
      </c>
      <c r="B149" s="40" t="s">
        <v>73</v>
      </c>
      <c r="C149" s="27">
        <f t="shared" ref="C149:F149" si="59">C150+C152</f>
        <v>0</v>
      </c>
      <c r="D149" s="27">
        <f t="shared" si="59"/>
        <v>0</v>
      </c>
      <c r="E149" s="27">
        <f t="shared" si="59"/>
        <v>0</v>
      </c>
      <c r="F149" s="27">
        <f t="shared" si="59"/>
        <v>0</v>
      </c>
      <c r="H149" s="4"/>
    </row>
    <row r="150" spans="1:8" x14ac:dyDescent="0.25">
      <c r="A150" s="28">
        <v>311</v>
      </c>
      <c r="B150" s="41" t="s">
        <v>74</v>
      </c>
      <c r="C150" s="30">
        <f t="shared" ref="C150:F150" si="60">C151</f>
        <v>0</v>
      </c>
      <c r="D150" s="30">
        <f t="shared" si="60"/>
        <v>0</v>
      </c>
      <c r="E150" s="30">
        <f t="shared" si="60"/>
        <v>0</v>
      </c>
      <c r="F150" s="30">
        <f t="shared" si="60"/>
        <v>0</v>
      </c>
      <c r="H150" s="4"/>
    </row>
    <row r="151" spans="1:8" x14ac:dyDescent="0.25">
      <c r="A151" s="31">
        <v>31111</v>
      </c>
      <c r="B151" s="42" t="s">
        <v>75</v>
      </c>
      <c r="C151" s="33">
        <v>0</v>
      </c>
      <c r="D151" s="33">
        <v>0</v>
      </c>
      <c r="E151" s="33">
        <v>0</v>
      </c>
      <c r="F151" s="44">
        <v>0</v>
      </c>
      <c r="H151" s="4"/>
    </row>
    <row r="152" spans="1:8" x14ac:dyDescent="0.25">
      <c r="A152" s="28">
        <v>313</v>
      </c>
      <c r="B152" s="41" t="s">
        <v>83</v>
      </c>
      <c r="C152" s="30">
        <f t="shared" ref="C152:F152" si="61">C153</f>
        <v>0</v>
      </c>
      <c r="D152" s="30">
        <f t="shared" si="61"/>
        <v>0</v>
      </c>
      <c r="E152" s="30">
        <f t="shared" si="61"/>
        <v>0</v>
      </c>
      <c r="F152" s="30">
        <f t="shared" si="61"/>
        <v>0</v>
      </c>
      <c r="H152" s="4"/>
    </row>
    <row r="153" spans="1:8" x14ac:dyDescent="0.25">
      <c r="A153" s="31">
        <v>31321</v>
      </c>
      <c r="B153" s="42" t="s">
        <v>84</v>
      </c>
      <c r="C153" s="33">
        <v>0</v>
      </c>
      <c r="D153" s="33">
        <v>0</v>
      </c>
      <c r="E153" s="33">
        <v>0</v>
      </c>
      <c r="F153" s="44">
        <v>0</v>
      </c>
      <c r="H153" s="4"/>
    </row>
    <row r="154" spans="1:8" x14ac:dyDescent="0.25">
      <c r="A154" s="25">
        <v>32</v>
      </c>
      <c r="B154" s="40" t="s">
        <v>11</v>
      </c>
      <c r="C154" s="27">
        <f t="shared" ref="C154:F154" si="62">C155+C160+C171+C179</f>
        <v>18963</v>
      </c>
      <c r="D154" s="27">
        <f t="shared" si="62"/>
        <v>18475</v>
      </c>
      <c r="E154" s="27">
        <f t="shared" si="62"/>
        <v>18475</v>
      </c>
      <c r="F154" s="27">
        <f t="shared" si="62"/>
        <v>18475</v>
      </c>
      <c r="H154" s="4"/>
    </row>
    <row r="155" spans="1:8" x14ac:dyDescent="0.25">
      <c r="A155" s="28">
        <v>321</v>
      </c>
      <c r="B155" s="41" t="s">
        <v>16</v>
      </c>
      <c r="C155" s="30">
        <f t="shared" ref="C155:F155" si="63">SUM(C156:C159)</f>
        <v>1752</v>
      </c>
      <c r="D155" s="30">
        <f t="shared" si="63"/>
        <v>1100</v>
      </c>
      <c r="E155" s="30">
        <f t="shared" si="63"/>
        <v>1100</v>
      </c>
      <c r="F155" s="30">
        <f t="shared" si="63"/>
        <v>1100</v>
      </c>
      <c r="H155" s="4"/>
    </row>
    <row r="156" spans="1:8" x14ac:dyDescent="0.25">
      <c r="A156" s="31">
        <v>32111</v>
      </c>
      <c r="B156" s="42" t="s">
        <v>27</v>
      </c>
      <c r="C156" s="33">
        <v>0</v>
      </c>
      <c r="D156" s="33">
        <v>200</v>
      </c>
      <c r="E156" s="33">
        <v>200</v>
      </c>
      <c r="F156" s="33">
        <v>200</v>
      </c>
      <c r="H156" s="4"/>
    </row>
    <row r="157" spans="1:8" x14ac:dyDescent="0.25">
      <c r="A157" s="31">
        <v>32113</v>
      </c>
      <c r="B157" s="42" t="s">
        <v>28</v>
      </c>
      <c r="C157" s="33">
        <v>425</v>
      </c>
      <c r="D157" s="33">
        <v>400</v>
      </c>
      <c r="E157" s="33">
        <v>400</v>
      </c>
      <c r="F157" s="33">
        <v>400</v>
      </c>
      <c r="H157" s="4"/>
    </row>
    <row r="158" spans="1:8" x14ac:dyDescent="0.25">
      <c r="A158" s="31">
        <v>32115</v>
      </c>
      <c r="B158" s="42" t="s">
        <v>29</v>
      </c>
      <c r="C158" s="33">
        <v>1327</v>
      </c>
      <c r="D158" s="33">
        <v>300</v>
      </c>
      <c r="E158" s="33">
        <v>300</v>
      </c>
      <c r="F158" s="33">
        <v>300</v>
      </c>
      <c r="H158" s="4"/>
    </row>
    <row r="159" spans="1:8" x14ac:dyDescent="0.25">
      <c r="A159" s="31">
        <v>32131</v>
      </c>
      <c r="B159" s="42" t="s">
        <v>30</v>
      </c>
      <c r="C159" s="33">
        <v>0</v>
      </c>
      <c r="D159" s="33">
        <v>200</v>
      </c>
      <c r="E159" s="33">
        <v>200</v>
      </c>
      <c r="F159" s="33">
        <v>200</v>
      </c>
      <c r="H159" s="4"/>
    </row>
    <row r="160" spans="1:8" x14ac:dyDescent="0.25">
      <c r="A160" s="28">
        <v>322</v>
      </c>
      <c r="B160" s="41" t="s">
        <v>17</v>
      </c>
      <c r="C160" s="30">
        <f>SUM(C161:C169)</f>
        <v>15527</v>
      </c>
      <c r="D160" s="30">
        <f t="shared" ref="D160:F160" si="64">SUM(D161:D169)</f>
        <v>15750</v>
      </c>
      <c r="E160" s="30">
        <f t="shared" si="64"/>
        <v>15750</v>
      </c>
      <c r="F160" s="30">
        <f t="shared" si="64"/>
        <v>15750</v>
      </c>
      <c r="H160" s="4"/>
    </row>
    <row r="161" spans="1:8" x14ac:dyDescent="0.25">
      <c r="A161" s="31">
        <v>32211</v>
      </c>
      <c r="B161" s="42" t="s">
        <v>32</v>
      </c>
      <c r="C161" s="33">
        <v>133</v>
      </c>
      <c r="D161" s="33">
        <v>150</v>
      </c>
      <c r="E161" s="33">
        <v>150</v>
      </c>
      <c r="F161" s="33">
        <v>150</v>
      </c>
      <c r="H161" s="4"/>
    </row>
    <row r="162" spans="1:8" x14ac:dyDescent="0.25">
      <c r="A162" s="31">
        <v>32212</v>
      </c>
      <c r="B162" s="42" t="s">
        <v>33</v>
      </c>
      <c r="C162" s="33">
        <v>1580</v>
      </c>
      <c r="D162" s="33">
        <v>1600</v>
      </c>
      <c r="E162" s="33">
        <v>1600</v>
      </c>
      <c r="F162" s="33">
        <v>1600</v>
      </c>
      <c r="H162" s="4"/>
    </row>
    <row r="163" spans="1:8" x14ac:dyDescent="0.25">
      <c r="A163" s="31">
        <v>32214</v>
      </c>
      <c r="B163" s="42" t="s">
        <v>34</v>
      </c>
      <c r="C163" s="33">
        <v>0</v>
      </c>
      <c r="D163" s="33">
        <v>0</v>
      </c>
      <c r="E163" s="33">
        <v>0</v>
      </c>
      <c r="F163" s="33">
        <v>0</v>
      </c>
      <c r="H163" s="4"/>
    </row>
    <row r="164" spans="1:8" x14ac:dyDescent="0.25">
      <c r="A164" s="31">
        <v>32216</v>
      </c>
      <c r="B164" s="42" t="s">
        <v>35</v>
      </c>
      <c r="C164" s="33">
        <v>0</v>
      </c>
      <c r="D164" s="33">
        <v>0</v>
      </c>
      <c r="E164" s="33">
        <v>0</v>
      </c>
      <c r="F164" s="33">
        <v>0</v>
      </c>
      <c r="H164" s="4"/>
    </row>
    <row r="165" spans="1:8" x14ac:dyDescent="0.25">
      <c r="A165" s="31">
        <v>32219</v>
      </c>
      <c r="B165" s="42" t="s">
        <v>36</v>
      </c>
      <c r="C165" s="33">
        <v>700</v>
      </c>
      <c r="D165" s="33">
        <v>1000</v>
      </c>
      <c r="E165" s="33">
        <v>1000</v>
      </c>
      <c r="F165" s="33">
        <v>1000</v>
      </c>
      <c r="H165" s="4"/>
    </row>
    <row r="166" spans="1:8" x14ac:dyDescent="0.25">
      <c r="A166" s="31">
        <v>32224</v>
      </c>
      <c r="B166" s="42" t="s">
        <v>134</v>
      </c>
      <c r="C166" s="33">
        <v>0</v>
      </c>
      <c r="D166" s="33">
        <v>0</v>
      </c>
      <c r="E166" s="33">
        <v>0</v>
      </c>
      <c r="F166" s="33">
        <v>0</v>
      </c>
      <c r="H166" s="4"/>
    </row>
    <row r="167" spans="1:8" x14ac:dyDescent="0.25">
      <c r="A167" s="31">
        <v>32231</v>
      </c>
      <c r="B167" s="42" t="s">
        <v>37</v>
      </c>
      <c r="C167" s="33">
        <v>13114</v>
      </c>
      <c r="D167" s="33">
        <v>13000</v>
      </c>
      <c r="E167" s="33">
        <v>13000</v>
      </c>
      <c r="F167" s="33">
        <v>13000</v>
      </c>
      <c r="H167" s="4"/>
    </row>
    <row r="168" spans="1:8" x14ac:dyDescent="0.25">
      <c r="A168" s="31">
        <v>32241</v>
      </c>
      <c r="B168" s="42" t="s">
        <v>41</v>
      </c>
      <c r="C168" s="33">
        <v>0</v>
      </c>
      <c r="D168" s="33">
        <v>0</v>
      </c>
      <c r="E168" s="33">
        <v>0</v>
      </c>
      <c r="F168" s="33">
        <v>0</v>
      </c>
      <c r="H168" s="4"/>
    </row>
    <row r="169" spans="1:8" x14ac:dyDescent="0.25">
      <c r="A169" s="31">
        <v>32251</v>
      </c>
      <c r="B169" s="42" t="s">
        <v>42</v>
      </c>
      <c r="C169" s="33">
        <v>0</v>
      </c>
      <c r="D169" s="33">
        <v>0</v>
      </c>
      <c r="E169" s="33">
        <v>0</v>
      </c>
      <c r="F169" s="33">
        <v>0</v>
      </c>
      <c r="H169" s="4"/>
    </row>
    <row r="170" spans="1:8" x14ac:dyDescent="0.25">
      <c r="A170" s="31">
        <v>32234</v>
      </c>
      <c r="B170" s="42" t="s">
        <v>39</v>
      </c>
      <c r="C170" s="33">
        <v>0</v>
      </c>
      <c r="D170" s="33">
        <v>0</v>
      </c>
      <c r="E170" s="33">
        <v>0</v>
      </c>
      <c r="F170" s="33">
        <v>0</v>
      </c>
      <c r="H170" s="4"/>
    </row>
    <row r="171" spans="1:8" x14ac:dyDescent="0.25">
      <c r="A171" s="28">
        <v>323</v>
      </c>
      <c r="B171" s="41" t="s">
        <v>18</v>
      </c>
      <c r="C171" s="45">
        <f t="shared" ref="C171:F171" si="65">SUM(C172:C178)</f>
        <v>1684</v>
      </c>
      <c r="D171" s="45">
        <f t="shared" si="65"/>
        <v>1625</v>
      </c>
      <c r="E171" s="45">
        <f t="shared" si="65"/>
        <v>1625</v>
      </c>
      <c r="F171" s="45">
        <f t="shared" si="65"/>
        <v>1625</v>
      </c>
      <c r="H171" s="4"/>
    </row>
    <row r="172" spans="1:8" x14ac:dyDescent="0.25">
      <c r="A172" s="31">
        <v>32313</v>
      </c>
      <c r="B172" s="42" t="s">
        <v>45</v>
      </c>
      <c r="C172" s="33">
        <v>265</v>
      </c>
      <c r="D172" s="33">
        <v>265</v>
      </c>
      <c r="E172" s="33">
        <v>265</v>
      </c>
      <c r="F172" s="33">
        <v>265</v>
      </c>
      <c r="H172" s="4"/>
    </row>
    <row r="173" spans="1:8" x14ac:dyDescent="0.25">
      <c r="A173" s="31">
        <v>32321</v>
      </c>
      <c r="B173" s="42" t="s">
        <v>47</v>
      </c>
      <c r="C173" s="33">
        <v>0</v>
      </c>
      <c r="D173" s="33">
        <v>0</v>
      </c>
      <c r="E173" s="33">
        <v>0</v>
      </c>
      <c r="F173" s="33">
        <v>0</v>
      </c>
      <c r="H173" s="4"/>
    </row>
    <row r="174" spans="1:8" x14ac:dyDescent="0.25">
      <c r="A174" s="31">
        <v>32322</v>
      </c>
      <c r="B174" s="42" t="s">
        <v>48</v>
      </c>
      <c r="C174" s="33">
        <v>664</v>
      </c>
      <c r="D174" s="33">
        <v>600</v>
      </c>
      <c r="E174" s="33">
        <v>600</v>
      </c>
      <c r="F174" s="33">
        <v>600</v>
      </c>
      <c r="H174" s="4"/>
    </row>
    <row r="175" spans="1:8" x14ac:dyDescent="0.25">
      <c r="A175" s="31">
        <v>32341</v>
      </c>
      <c r="B175" s="42" t="s">
        <v>50</v>
      </c>
      <c r="C175" s="33">
        <v>597</v>
      </c>
      <c r="D175" s="33">
        <v>600</v>
      </c>
      <c r="E175" s="33">
        <v>600</v>
      </c>
      <c r="F175" s="33">
        <v>600</v>
      </c>
      <c r="H175" s="4"/>
    </row>
    <row r="176" spans="1:8" x14ac:dyDescent="0.25">
      <c r="A176" s="31">
        <v>32363</v>
      </c>
      <c r="B176" s="42" t="s">
        <v>189</v>
      </c>
      <c r="C176" s="33">
        <v>158</v>
      </c>
      <c r="D176" s="33">
        <v>160</v>
      </c>
      <c r="E176" s="33">
        <v>160</v>
      </c>
      <c r="F176" s="33">
        <v>160</v>
      </c>
      <c r="H176" s="4"/>
    </row>
    <row r="177" spans="1:8" x14ac:dyDescent="0.25">
      <c r="A177" s="31">
        <v>32379</v>
      </c>
      <c r="B177" s="42" t="s">
        <v>58</v>
      </c>
      <c r="C177" s="33">
        <v>0</v>
      </c>
      <c r="D177" s="33">
        <v>0</v>
      </c>
      <c r="E177" s="33">
        <v>0</v>
      </c>
      <c r="F177" s="33">
        <v>0</v>
      </c>
      <c r="H177" s="4"/>
    </row>
    <row r="178" spans="1:8" x14ac:dyDescent="0.25">
      <c r="A178" s="31">
        <v>32381</v>
      </c>
      <c r="B178" s="42" t="s">
        <v>59</v>
      </c>
      <c r="C178" s="33">
        <v>0</v>
      </c>
      <c r="D178" s="33">
        <v>0</v>
      </c>
      <c r="E178" s="33">
        <v>0</v>
      </c>
      <c r="F178" s="33">
        <v>0</v>
      </c>
      <c r="H178" s="4"/>
    </row>
    <row r="179" spans="1:8" x14ac:dyDescent="0.25">
      <c r="A179" s="28">
        <v>329</v>
      </c>
      <c r="B179" s="41" t="s">
        <v>19</v>
      </c>
      <c r="C179" s="30">
        <f t="shared" ref="C179:F179" si="66">C180</f>
        <v>0</v>
      </c>
      <c r="D179" s="30">
        <f t="shared" si="66"/>
        <v>0</v>
      </c>
      <c r="E179" s="30">
        <f t="shared" si="66"/>
        <v>0</v>
      </c>
      <c r="F179" s="30">
        <f t="shared" si="66"/>
        <v>0</v>
      </c>
      <c r="H179" s="4"/>
    </row>
    <row r="180" spans="1:8" x14ac:dyDescent="0.25">
      <c r="A180" s="31">
        <v>32931</v>
      </c>
      <c r="B180" s="42" t="s">
        <v>64</v>
      </c>
      <c r="C180" s="33">
        <v>0</v>
      </c>
      <c r="D180" s="33">
        <v>0</v>
      </c>
      <c r="E180" s="33">
        <v>0</v>
      </c>
      <c r="F180" s="33">
        <v>0</v>
      </c>
      <c r="H180" s="4"/>
    </row>
    <row r="181" spans="1:8" x14ac:dyDescent="0.25">
      <c r="A181" s="25">
        <v>34</v>
      </c>
      <c r="B181" s="40" t="s">
        <v>21</v>
      </c>
      <c r="C181" s="27">
        <f t="shared" ref="C181:F181" si="67">C182</f>
        <v>0</v>
      </c>
      <c r="D181" s="27">
        <f t="shared" si="67"/>
        <v>0</v>
      </c>
      <c r="E181" s="27">
        <f t="shared" si="67"/>
        <v>0</v>
      </c>
      <c r="F181" s="27">
        <f t="shared" si="67"/>
        <v>0</v>
      </c>
      <c r="H181" s="4"/>
    </row>
    <row r="182" spans="1:8" x14ac:dyDescent="0.25">
      <c r="A182" s="28">
        <v>343</v>
      </c>
      <c r="B182" s="41" t="s">
        <v>20</v>
      </c>
      <c r="C182" s="30">
        <f t="shared" ref="C182:F182" si="68">SUM(C183:C185)</f>
        <v>0</v>
      </c>
      <c r="D182" s="30">
        <f t="shared" si="68"/>
        <v>0</v>
      </c>
      <c r="E182" s="30">
        <f t="shared" si="68"/>
        <v>0</v>
      </c>
      <c r="F182" s="30">
        <f t="shared" si="68"/>
        <v>0</v>
      </c>
      <c r="H182" s="4"/>
    </row>
    <row r="183" spans="1:8" x14ac:dyDescent="0.25">
      <c r="A183" s="31">
        <v>34311</v>
      </c>
      <c r="B183" s="42" t="s">
        <v>68</v>
      </c>
      <c r="C183" s="33">
        <v>0</v>
      </c>
      <c r="D183" s="33">
        <v>0</v>
      </c>
      <c r="E183" s="33">
        <v>0</v>
      </c>
      <c r="F183" s="33">
        <v>0</v>
      </c>
      <c r="H183" s="4"/>
    </row>
    <row r="184" spans="1:8" x14ac:dyDescent="0.25">
      <c r="A184" s="31">
        <v>34332</v>
      </c>
      <c r="B184" s="42" t="s">
        <v>135</v>
      </c>
      <c r="C184" s="33">
        <v>0</v>
      </c>
      <c r="D184" s="33">
        <v>0</v>
      </c>
      <c r="E184" s="33">
        <v>0</v>
      </c>
      <c r="F184" s="33">
        <v>0</v>
      </c>
      <c r="H184" s="4"/>
    </row>
    <row r="185" spans="1:8" x14ac:dyDescent="0.25">
      <c r="A185" s="31">
        <v>34339</v>
      </c>
      <c r="B185" s="42" t="s">
        <v>95</v>
      </c>
      <c r="C185" s="33">
        <v>0</v>
      </c>
      <c r="D185" s="33">
        <v>0</v>
      </c>
      <c r="E185" s="33">
        <v>0</v>
      </c>
      <c r="F185" s="33">
        <v>0</v>
      </c>
      <c r="H185" s="4"/>
    </row>
    <row r="186" spans="1:8" x14ac:dyDescent="0.25">
      <c r="A186" s="25">
        <v>37</v>
      </c>
      <c r="B186" s="40" t="s">
        <v>133</v>
      </c>
      <c r="C186" s="27">
        <f t="shared" ref="C186:F186" si="69">C187</f>
        <v>0</v>
      </c>
      <c r="D186" s="27">
        <f t="shared" si="69"/>
        <v>0</v>
      </c>
      <c r="E186" s="27">
        <f t="shared" si="69"/>
        <v>0</v>
      </c>
      <c r="F186" s="27">
        <f t="shared" si="69"/>
        <v>0</v>
      </c>
      <c r="H186" s="4"/>
    </row>
    <row r="187" spans="1:8" x14ac:dyDescent="0.25">
      <c r="A187" s="28">
        <v>372</v>
      </c>
      <c r="B187" s="41" t="s">
        <v>105</v>
      </c>
      <c r="C187" s="30">
        <f>SUM(C188:C190)</f>
        <v>0</v>
      </c>
      <c r="D187" s="30">
        <f t="shared" ref="D187:F187" si="70">SUM(D188:D190)</f>
        <v>0</v>
      </c>
      <c r="E187" s="30">
        <f t="shared" si="70"/>
        <v>0</v>
      </c>
      <c r="F187" s="30">
        <f t="shared" si="70"/>
        <v>0</v>
      </c>
      <c r="H187" s="4"/>
    </row>
    <row r="188" spans="1:8" x14ac:dyDescent="0.25">
      <c r="A188" s="58">
        <v>37219</v>
      </c>
      <c r="B188" s="47" t="s">
        <v>133</v>
      </c>
      <c r="C188" s="44">
        <v>0</v>
      </c>
      <c r="D188" s="44">
        <v>0</v>
      </c>
      <c r="E188" s="44">
        <v>0</v>
      </c>
      <c r="F188" s="44">
        <v>0</v>
      </c>
      <c r="H188" s="4"/>
    </row>
    <row r="189" spans="1:8" x14ac:dyDescent="0.25">
      <c r="A189" s="31">
        <v>37221</v>
      </c>
      <c r="B189" s="42" t="s">
        <v>107</v>
      </c>
      <c r="C189" s="33">
        <v>0</v>
      </c>
      <c r="D189" s="33">
        <v>0</v>
      </c>
      <c r="E189" s="33">
        <v>0</v>
      </c>
      <c r="F189" s="33">
        <v>0</v>
      </c>
      <c r="H189" s="4"/>
    </row>
    <row r="190" spans="1:8" x14ac:dyDescent="0.25">
      <c r="A190" s="31">
        <v>37224</v>
      </c>
      <c r="B190" s="42" t="s">
        <v>136</v>
      </c>
      <c r="C190" s="33">
        <v>0</v>
      </c>
      <c r="D190" s="33">
        <v>0</v>
      </c>
      <c r="E190" s="33">
        <v>0</v>
      </c>
      <c r="F190" s="33">
        <v>0</v>
      </c>
      <c r="H190" s="4"/>
    </row>
    <row r="191" spans="1:8" x14ac:dyDescent="0.25">
      <c r="A191" s="25">
        <v>38</v>
      </c>
      <c r="B191" s="40" t="s">
        <v>247</v>
      </c>
      <c r="C191" s="27">
        <f t="shared" ref="C191:F191" si="71">C192</f>
        <v>1689</v>
      </c>
      <c r="D191" s="27">
        <f t="shared" si="71"/>
        <v>1700</v>
      </c>
      <c r="E191" s="27">
        <f t="shared" si="71"/>
        <v>1800</v>
      </c>
      <c r="F191" s="27">
        <f t="shared" si="71"/>
        <v>1900</v>
      </c>
      <c r="H191" s="4"/>
    </row>
    <row r="192" spans="1:8" x14ac:dyDescent="0.25">
      <c r="A192" s="28">
        <v>381</v>
      </c>
      <c r="B192" s="41" t="s">
        <v>248</v>
      </c>
      <c r="C192" s="30">
        <f>SUM(C193)</f>
        <v>1689</v>
      </c>
      <c r="D192" s="30">
        <f t="shared" ref="D192:F192" si="72">SUM(D193)</f>
        <v>1700</v>
      </c>
      <c r="E192" s="30">
        <f t="shared" si="72"/>
        <v>1800</v>
      </c>
      <c r="F192" s="30">
        <f t="shared" si="72"/>
        <v>1900</v>
      </c>
      <c r="H192" s="4"/>
    </row>
    <row r="193" spans="1:8" x14ac:dyDescent="0.25">
      <c r="A193" s="31">
        <v>38129</v>
      </c>
      <c r="B193" s="42" t="s">
        <v>249</v>
      </c>
      <c r="C193" s="33">
        <v>1689</v>
      </c>
      <c r="D193" s="33">
        <v>1700</v>
      </c>
      <c r="E193" s="33">
        <v>1800</v>
      </c>
      <c r="F193" s="33">
        <v>1900</v>
      </c>
      <c r="H193" s="4"/>
    </row>
    <row r="194" spans="1:8" x14ac:dyDescent="0.25">
      <c r="A194" s="22">
        <v>4</v>
      </c>
      <c r="B194" s="39" t="s">
        <v>108</v>
      </c>
      <c r="C194" s="24">
        <f t="shared" ref="C194:F194" si="73">C195</f>
        <v>0</v>
      </c>
      <c r="D194" s="24">
        <f t="shared" si="73"/>
        <v>1500</v>
      </c>
      <c r="E194" s="24">
        <f t="shared" si="73"/>
        <v>1500</v>
      </c>
      <c r="F194" s="24">
        <f t="shared" si="73"/>
        <v>1500</v>
      </c>
      <c r="H194" s="4"/>
    </row>
    <row r="195" spans="1:8" x14ac:dyDescent="0.25">
      <c r="A195" s="25">
        <v>42</v>
      </c>
      <c r="B195" s="40" t="s">
        <v>109</v>
      </c>
      <c r="C195" s="27">
        <f>C196+C200</f>
        <v>0</v>
      </c>
      <c r="D195" s="27">
        <f t="shared" ref="D195:F195" si="74">D196+D200</f>
        <v>1500</v>
      </c>
      <c r="E195" s="27">
        <f t="shared" si="74"/>
        <v>1500</v>
      </c>
      <c r="F195" s="27">
        <f t="shared" si="74"/>
        <v>1500</v>
      </c>
      <c r="H195" s="4"/>
    </row>
    <row r="196" spans="1:8" x14ac:dyDescent="0.25">
      <c r="A196" s="28">
        <v>422</v>
      </c>
      <c r="B196" s="41" t="s">
        <v>110</v>
      </c>
      <c r="C196" s="30">
        <f t="shared" ref="C196:F196" si="75">SUM(C197:C199)</f>
        <v>0</v>
      </c>
      <c r="D196" s="30">
        <f t="shared" si="75"/>
        <v>0</v>
      </c>
      <c r="E196" s="30">
        <f t="shared" si="75"/>
        <v>0</v>
      </c>
      <c r="F196" s="30">
        <f t="shared" si="75"/>
        <v>0</v>
      </c>
      <c r="H196" s="4"/>
    </row>
    <row r="197" spans="1:8" x14ac:dyDescent="0.25">
      <c r="A197" s="31">
        <v>42211</v>
      </c>
      <c r="B197" s="42" t="s">
        <v>111</v>
      </c>
      <c r="C197" s="33">
        <v>0</v>
      </c>
      <c r="D197" s="33">
        <v>0</v>
      </c>
      <c r="E197" s="33">
        <v>0</v>
      </c>
      <c r="F197" s="33">
        <v>0</v>
      </c>
      <c r="H197" s="4"/>
    </row>
    <row r="198" spans="1:8" x14ac:dyDescent="0.25">
      <c r="A198" s="31">
        <v>42222</v>
      </c>
      <c r="B198" s="42" t="s">
        <v>137</v>
      </c>
      <c r="C198" s="33">
        <v>0</v>
      </c>
      <c r="D198" s="33">
        <v>0</v>
      </c>
      <c r="E198" s="33">
        <v>0</v>
      </c>
      <c r="F198" s="33">
        <v>0</v>
      </c>
      <c r="H198" s="4"/>
    </row>
    <row r="199" spans="1:8" x14ac:dyDescent="0.25">
      <c r="A199" s="31">
        <v>42232</v>
      </c>
      <c r="B199" s="42" t="s">
        <v>138</v>
      </c>
      <c r="C199" s="33">
        <v>0</v>
      </c>
      <c r="D199" s="33">
        <v>0</v>
      </c>
      <c r="E199" s="33">
        <v>0</v>
      </c>
      <c r="F199" s="33">
        <v>0</v>
      </c>
      <c r="H199" s="4"/>
    </row>
    <row r="200" spans="1:8" x14ac:dyDescent="0.25">
      <c r="A200" s="28">
        <v>424</v>
      </c>
      <c r="B200" s="41" t="s">
        <v>144</v>
      </c>
      <c r="C200" s="30">
        <f t="shared" ref="C200:F200" si="76">C201</f>
        <v>0</v>
      </c>
      <c r="D200" s="30">
        <f t="shared" si="76"/>
        <v>1500</v>
      </c>
      <c r="E200" s="30">
        <f t="shared" si="76"/>
        <v>1500</v>
      </c>
      <c r="F200" s="30">
        <f t="shared" si="76"/>
        <v>1500</v>
      </c>
      <c r="H200" s="4"/>
    </row>
    <row r="201" spans="1:8" x14ac:dyDescent="0.25">
      <c r="A201" s="31">
        <v>42411</v>
      </c>
      <c r="B201" s="42" t="s">
        <v>145</v>
      </c>
      <c r="C201" s="33">
        <v>0</v>
      </c>
      <c r="D201" s="33">
        <v>1500</v>
      </c>
      <c r="E201" s="33">
        <v>1500</v>
      </c>
      <c r="F201" s="44">
        <v>1500</v>
      </c>
      <c r="H201" s="4"/>
    </row>
    <row r="202" spans="1:8" x14ac:dyDescent="0.25">
      <c r="A202" s="16" t="s">
        <v>119</v>
      </c>
      <c r="B202" s="38" t="s">
        <v>139</v>
      </c>
      <c r="C202" s="18">
        <f t="shared" ref="C202:F202" si="77">C203+C229</f>
        <v>153991</v>
      </c>
      <c r="D202" s="18">
        <f>D203+D229</f>
        <v>200795</v>
      </c>
      <c r="E202" s="18">
        <f t="shared" si="77"/>
        <v>208595</v>
      </c>
      <c r="F202" s="18">
        <f t="shared" si="77"/>
        <v>222195</v>
      </c>
      <c r="H202" s="4"/>
    </row>
    <row r="203" spans="1:8" x14ac:dyDescent="0.25">
      <c r="A203" s="46" t="s">
        <v>98</v>
      </c>
      <c r="B203" s="7" t="s">
        <v>100</v>
      </c>
      <c r="C203" s="21">
        <f t="shared" ref="C203:F203" si="78">C204</f>
        <v>108400</v>
      </c>
      <c r="D203" s="21">
        <f t="shared" si="78"/>
        <v>154300</v>
      </c>
      <c r="E203" s="21">
        <f t="shared" si="78"/>
        <v>160100</v>
      </c>
      <c r="F203" s="21">
        <f t="shared" si="78"/>
        <v>171700</v>
      </c>
      <c r="H203" s="4"/>
    </row>
    <row r="204" spans="1:8" x14ac:dyDescent="0.25">
      <c r="A204" s="22">
        <v>3</v>
      </c>
      <c r="B204" s="39" t="s">
        <v>10</v>
      </c>
      <c r="C204" s="24">
        <f t="shared" ref="C204:F204" si="79">C205+C219+C224</f>
        <v>108400</v>
      </c>
      <c r="D204" s="24">
        <f t="shared" si="79"/>
        <v>154300</v>
      </c>
      <c r="E204" s="24">
        <f t="shared" si="79"/>
        <v>160100</v>
      </c>
      <c r="F204" s="24">
        <f t="shared" si="79"/>
        <v>171700</v>
      </c>
      <c r="H204" s="4"/>
    </row>
    <row r="205" spans="1:8" x14ac:dyDescent="0.25">
      <c r="A205" s="25">
        <v>31</v>
      </c>
      <c r="B205" s="40" t="s">
        <v>73</v>
      </c>
      <c r="C205" s="27">
        <f t="shared" ref="C205:F205" si="80">C206+C209+C215</f>
        <v>106600</v>
      </c>
      <c r="D205" s="27">
        <f t="shared" si="80"/>
        <v>152300</v>
      </c>
      <c r="E205" s="27">
        <f t="shared" si="80"/>
        <v>158100</v>
      </c>
      <c r="F205" s="27">
        <f t="shared" si="80"/>
        <v>169700</v>
      </c>
      <c r="H205" s="4"/>
    </row>
    <row r="206" spans="1:8" x14ac:dyDescent="0.25">
      <c r="A206" s="28">
        <v>311</v>
      </c>
      <c r="B206" s="41" t="s">
        <v>74</v>
      </c>
      <c r="C206" s="30">
        <f t="shared" ref="C206:F206" si="81">SUM(C207:C208)</f>
        <v>86000</v>
      </c>
      <c r="D206" s="30">
        <f t="shared" si="81"/>
        <v>125000</v>
      </c>
      <c r="E206" s="30">
        <f t="shared" si="81"/>
        <v>130000</v>
      </c>
      <c r="F206" s="30">
        <f t="shared" si="81"/>
        <v>140000</v>
      </c>
      <c r="H206" s="4"/>
    </row>
    <row r="207" spans="1:8" x14ac:dyDescent="0.25">
      <c r="A207" s="31">
        <v>31111</v>
      </c>
      <c r="B207" s="42" t="s">
        <v>75</v>
      </c>
      <c r="C207" s="33">
        <v>86000</v>
      </c>
      <c r="D207" s="33">
        <v>125000</v>
      </c>
      <c r="E207" s="33">
        <v>130000</v>
      </c>
      <c r="F207" s="33">
        <v>140000</v>
      </c>
      <c r="H207" s="4"/>
    </row>
    <row r="208" spans="1:8" x14ac:dyDescent="0.25">
      <c r="A208" s="31">
        <v>31113</v>
      </c>
      <c r="B208" s="42" t="s">
        <v>76</v>
      </c>
      <c r="C208" s="33">
        <v>0</v>
      </c>
      <c r="D208" s="33">
        <v>0</v>
      </c>
      <c r="E208" s="33">
        <v>0</v>
      </c>
      <c r="F208" s="33">
        <v>0</v>
      </c>
      <c r="H208" s="4"/>
    </row>
    <row r="209" spans="1:8" x14ac:dyDescent="0.25">
      <c r="A209" s="28">
        <v>312</v>
      </c>
      <c r="B209" s="41" t="s">
        <v>77</v>
      </c>
      <c r="C209" s="30">
        <f t="shared" ref="C209:F209" si="82">SUM(C210:C214)</f>
        <v>5600</v>
      </c>
      <c r="D209" s="30">
        <f t="shared" si="82"/>
        <v>6600</v>
      </c>
      <c r="E209" s="30">
        <f t="shared" si="82"/>
        <v>6600</v>
      </c>
      <c r="F209" s="30">
        <f t="shared" si="82"/>
        <v>6600</v>
      </c>
      <c r="H209" s="4"/>
    </row>
    <row r="210" spans="1:8" x14ac:dyDescent="0.25">
      <c r="A210" s="31">
        <v>31212</v>
      </c>
      <c r="B210" s="42" t="s">
        <v>78</v>
      </c>
      <c r="C210" s="33">
        <v>3000</v>
      </c>
      <c r="D210" s="33">
        <v>4000</v>
      </c>
      <c r="E210" s="33">
        <v>4000</v>
      </c>
      <c r="F210" s="33">
        <v>4000</v>
      </c>
      <c r="H210" s="4"/>
    </row>
    <row r="211" spans="1:8" x14ac:dyDescent="0.25">
      <c r="A211" s="31">
        <v>31213</v>
      </c>
      <c r="B211" s="42" t="s">
        <v>79</v>
      </c>
      <c r="C211" s="33">
        <v>800</v>
      </c>
      <c r="D211" s="33">
        <v>800</v>
      </c>
      <c r="E211" s="33">
        <v>800</v>
      </c>
      <c r="F211" s="33">
        <v>800</v>
      </c>
      <c r="H211" s="4"/>
    </row>
    <row r="212" spans="1:8" x14ac:dyDescent="0.25">
      <c r="A212" s="31">
        <v>31214</v>
      </c>
      <c r="B212" s="42" t="s">
        <v>80</v>
      </c>
      <c r="C212" s="33">
        <v>0</v>
      </c>
      <c r="D212" s="33">
        <v>0</v>
      </c>
      <c r="E212" s="33">
        <v>0</v>
      </c>
      <c r="F212" s="33">
        <v>0</v>
      </c>
      <c r="H212" s="4"/>
    </row>
    <row r="213" spans="1:8" x14ac:dyDescent="0.25">
      <c r="A213" s="31">
        <v>31215</v>
      </c>
      <c r="B213" s="42" t="s">
        <v>81</v>
      </c>
      <c r="C213" s="33">
        <v>0</v>
      </c>
      <c r="D213" s="33">
        <v>0</v>
      </c>
      <c r="E213" s="33">
        <v>0</v>
      </c>
      <c r="F213" s="33">
        <v>0</v>
      </c>
      <c r="H213" s="4"/>
    </row>
    <row r="214" spans="1:8" x14ac:dyDescent="0.25">
      <c r="A214" s="31">
        <v>31216</v>
      </c>
      <c r="B214" s="42" t="s">
        <v>82</v>
      </c>
      <c r="C214" s="33">
        <v>1800</v>
      </c>
      <c r="D214" s="33">
        <v>1800</v>
      </c>
      <c r="E214" s="33">
        <v>1800</v>
      </c>
      <c r="F214" s="33">
        <v>1800</v>
      </c>
      <c r="H214" s="4"/>
    </row>
    <row r="215" spans="1:8" x14ac:dyDescent="0.25">
      <c r="A215" s="28">
        <v>313</v>
      </c>
      <c r="B215" s="41" t="s">
        <v>83</v>
      </c>
      <c r="C215" s="30">
        <f t="shared" ref="C215:F215" si="83">SUM(C216:C218)</f>
        <v>15000</v>
      </c>
      <c r="D215" s="30">
        <f t="shared" si="83"/>
        <v>20700</v>
      </c>
      <c r="E215" s="30">
        <f t="shared" si="83"/>
        <v>21500</v>
      </c>
      <c r="F215" s="30">
        <f t="shared" si="83"/>
        <v>23100</v>
      </c>
      <c r="H215" s="4"/>
    </row>
    <row r="216" spans="1:8" x14ac:dyDescent="0.25">
      <c r="A216" s="31">
        <v>31321</v>
      </c>
      <c r="B216" s="42" t="s">
        <v>84</v>
      </c>
      <c r="C216" s="33">
        <v>15000</v>
      </c>
      <c r="D216" s="33">
        <v>20700</v>
      </c>
      <c r="E216" s="33">
        <v>21500</v>
      </c>
      <c r="F216" s="33">
        <v>23100</v>
      </c>
      <c r="H216" s="4"/>
    </row>
    <row r="217" spans="1:8" x14ac:dyDescent="0.25">
      <c r="A217" s="31">
        <v>31322</v>
      </c>
      <c r="B217" s="42" t="s">
        <v>85</v>
      </c>
      <c r="C217" s="33">
        <v>0</v>
      </c>
      <c r="D217" s="33">
        <v>0</v>
      </c>
      <c r="E217" s="33">
        <v>0</v>
      </c>
      <c r="F217" s="33">
        <v>0</v>
      </c>
      <c r="H217" s="4"/>
    </row>
    <row r="218" spans="1:8" x14ac:dyDescent="0.25">
      <c r="A218" s="31">
        <v>31332</v>
      </c>
      <c r="B218" s="42" t="s">
        <v>86</v>
      </c>
      <c r="C218" s="33">
        <v>0</v>
      </c>
      <c r="D218" s="33">
        <v>0</v>
      </c>
      <c r="E218" s="33">
        <v>0</v>
      </c>
      <c r="F218" s="33">
        <v>0</v>
      </c>
      <c r="H218" s="4"/>
    </row>
    <row r="219" spans="1:8" x14ac:dyDescent="0.25">
      <c r="A219" s="25">
        <v>32</v>
      </c>
      <c r="B219" s="40" t="s">
        <v>11</v>
      </c>
      <c r="C219" s="27">
        <f t="shared" ref="C219:F219" si="84">C220+C222</f>
        <v>1800</v>
      </c>
      <c r="D219" s="27">
        <f t="shared" si="84"/>
        <v>2000</v>
      </c>
      <c r="E219" s="27">
        <f t="shared" si="84"/>
        <v>2000</v>
      </c>
      <c r="F219" s="27">
        <f t="shared" si="84"/>
        <v>2000</v>
      </c>
      <c r="H219" s="4"/>
    </row>
    <row r="220" spans="1:8" x14ac:dyDescent="0.25">
      <c r="A220" s="28">
        <v>321</v>
      </c>
      <c r="B220" s="41" t="s">
        <v>16</v>
      </c>
      <c r="C220" s="30">
        <f t="shared" ref="C220:F220" si="85">SUM(C221)</f>
        <v>1800</v>
      </c>
      <c r="D220" s="30">
        <f t="shared" si="85"/>
        <v>2000</v>
      </c>
      <c r="E220" s="30">
        <f t="shared" si="85"/>
        <v>2000</v>
      </c>
      <c r="F220" s="30">
        <f t="shared" si="85"/>
        <v>2000</v>
      </c>
      <c r="H220" s="4"/>
    </row>
    <row r="221" spans="1:8" x14ac:dyDescent="0.25">
      <c r="A221" s="31">
        <v>32121</v>
      </c>
      <c r="B221" s="42" t="s">
        <v>87</v>
      </c>
      <c r="C221" s="33">
        <v>1800</v>
      </c>
      <c r="D221" s="33">
        <v>2000</v>
      </c>
      <c r="E221" s="33">
        <v>2000</v>
      </c>
      <c r="F221" s="33">
        <v>2000</v>
      </c>
      <c r="H221" s="4"/>
    </row>
    <row r="222" spans="1:8" x14ac:dyDescent="0.25">
      <c r="A222" s="28">
        <v>329</v>
      </c>
      <c r="B222" s="41" t="s">
        <v>19</v>
      </c>
      <c r="C222" s="30">
        <f t="shared" ref="C222:F222" si="86">SUM(C223)</f>
        <v>0</v>
      </c>
      <c r="D222" s="30">
        <f t="shared" si="86"/>
        <v>0</v>
      </c>
      <c r="E222" s="30">
        <f t="shared" si="86"/>
        <v>0</v>
      </c>
      <c r="F222" s="30">
        <f t="shared" si="86"/>
        <v>0</v>
      </c>
      <c r="H222" s="4"/>
    </row>
    <row r="223" spans="1:8" x14ac:dyDescent="0.25">
      <c r="A223" s="31">
        <v>32961</v>
      </c>
      <c r="B223" s="42" t="s">
        <v>90</v>
      </c>
      <c r="C223" s="33">
        <v>0</v>
      </c>
      <c r="D223" s="33">
        <v>0</v>
      </c>
      <c r="E223" s="33">
        <v>0</v>
      </c>
      <c r="F223" s="44">
        <v>0</v>
      </c>
      <c r="H223" s="4"/>
    </row>
    <row r="224" spans="1:8" x14ac:dyDescent="0.25">
      <c r="A224" s="25">
        <v>34</v>
      </c>
      <c r="B224" s="40" t="s">
        <v>21</v>
      </c>
      <c r="C224" s="27">
        <f t="shared" ref="C224:F224" si="87">C225</f>
        <v>0</v>
      </c>
      <c r="D224" s="27">
        <f t="shared" si="87"/>
        <v>0</v>
      </c>
      <c r="E224" s="27">
        <f t="shared" si="87"/>
        <v>0</v>
      </c>
      <c r="F224" s="27">
        <f t="shared" si="87"/>
        <v>0</v>
      </c>
      <c r="H224" s="4"/>
    </row>
    <row r="225" spans="1:8" x14ac:dyDescent="0.25">
      <c r="A225" s="28">
        <v>343</v>
      </c>
      <c r="B225" s="41" t="s">
        <v>20</v>
      </c>
      <c r="C225" s="30">
        <f t="shared" ref="C225:F225" si="88">SUM(C226:C228)</f>
        <v>0</v>
      </c>
      <c r="D225" s="30">
        <f t="shared" si="88"/>
        <v>0</v>
      </c>
      <c r="E225" s="30">
        <f t="shared" si="88"/>
        <v>0</v>
      </c>
      <c r="F225" s="30">
        <f t="shared" si="88"/>
        <v>0</v>
      </c>
      <c r="H225" s="4"/>
    </row>
    <row r="226" spans="1:8" x14ac:dyDescent="0.25">
      <c r="A226" s="31">
        <v>34331</v>
      </c>
      <c r="B226" s="42" t="s">
        <v>93</v>
      </c>
      <c r="C226" s="33">
        <v>0</v>
      </c>
      <c r="D226" s="33">
        <v>0</v>
      </c>
      <c r="E226" s="33">
        <v>0</v>
      </c>
      <c r="F226" s="33">
        <v>0</v>
      </c>
      <c r="H226" s="4"/>
    </row>
    <row r="227" spans="1:8" x14ac:dyDescent="0.25">
      <c r="A227" s="31">
        <v>34332</v>
      </c>
      <c r="B227" s="42" t="s">
        <v>135</v>
      </c>
      <c r="C227" s="33">
        <v>0</v>
      </c>
      <c r="D227" s="33">
        <v>0</v>
      </c>
      <c r="E227" s="33">
        <v>0</v>
      </c>
      <c r="F227" s="33">
        <v>0</v>
      </c>
      <c r="H227" s="4"/>
    </row>
    <row r="228" spans="1:8" x14ac:dyDescent="0.25">
      <c r="A228" s="31">
        <v>34339</v>
      </c>
      <c r="B228" s="42" t="s">
        <v>95</v>
      </c>
      <c r="C228" s="33">
        <v>0</v>
      </c>
      <c r="D228" s="33">
        <v>0</v>
      </c>
      <c r="E228" s="33">
        <v>0</v>
      </c>
      <c r="F228" s="33">
        <v>0</v>
      </c>
      <c r="H228" s="4"/>
    </row>
    <row r="229" spans="1:8" x14ac:dyDescent="0.25">
      <c r="A229" s="46" t="s">
        <v>113</v>
      </c>
      <c r="B229" s="7" t="s">
        <v>118</v>
      </c>
      <c r="C229" s="21">
        <f t="shared" ref="C229:F230" si="89">C230</f>
        <v>45591</v>
      </c>
      <c r="D229" s="21">
        <f t="shared" si="89"/>
        <v>46495</v>
      </c>
      <c r="E229" s="21">
        <f t="shared" si="89"/>
        <v>48495</v>
      </c>
      <c r="F229" s="21">
        <f t="shared" si="89"/>
        <v>50495</v>
      </c>
      <c r="H229" s="4"/>
    </row>
    <row r="230" spans="1:8" x14ac:dyDescent="0.25">
      <c r="A230" s="22">
        <v>3</v>
      </c>
      <c r="B230" s="39" t="s">
        <v>10</v>
      </c>
      <c r="C230" s="24">
        <f t="shared" si="89"/>
        <v>45591</v>
      </c>
      <c r="D230" s="24">
        <f t="shared" si="89"/>
        <v>46495</v>
      </c>
      <c r="E230" s="24">
        <f t="shared" si="89"/>
        <v>48495</v>
      </c>
      <c r="F230" s="24">
        <f t="shared" si="89"/>
        <v>50495</v>
      </c>
      <c r="H230" s="4"/>
    </row>
    <row r="231" spans="1:8" x14ac:dyDescent="0.25">
      <c r="A231" s="25">
        <v>32</v>
      </c>
      <c r="B231" s="40" t="s">
        <v>11</v>
      </c>
      <c r="C231" s="27">
        <f t="shared" ref="C231:F231" si="90">C232+C240</f>
        <v>45591</v>
      </c>
      <c r="D231" s="27">
        <f t="shared" si="90"/>
        <v>46495</v>
      </c>
      <c r="E231" s="27">
        <f t="shared" si="90"/>
        <v>48495</v>
      </c>
      <c r="F231" s="27">
        <f t="shared" si="90"/>
        <v>50495</v>
      </c>
      <c r="H231" s="4"/>
    </row>
    <row r="232" spans="1:8" x14ac:dyDescent="0.25">
      <c r="A232" s="28">
        <v>322</v>
      </c>
      <c r="B232" s="41" t="s">
        <v>17</v>
      </c>
      <c r="C232" s="30">
        <f>SUM(C233:C239)</f>
        <v>26591</v>
      </c>
      <c r="D232" s="30">
        <f t="shared" ref="D232:F232" si="91">SUM(D233:D239)</f>
        <v>28495</v>
      </c>
      <c r="E232" s="30">
        <f t="shared" si="91"/>
        <v>30495</v>
      </c>
      <c r="F232" s="30">
        <f t="shared" si="91"/>
        <v>32495</v>
      </c>
      <c r="H232" s="4"/>
    </row>
    <row r="233" spans="1:8" x14ac:dyDescent="0.25">
      <c r="A233" s="58">
        <v>32211</v>
      </c>
      <c r="B233" s="47" t="s">
        <v>32</v>
      </c>
      <c r="C233" s="44">
        <v>265</v>
      </c>
      <c r="D233" s="44">
        <v>265</v>
      </c>
      <c r="E233" s="44">
        <v>265</v>
      </c>
      <c r="F233" s="44">
        <v>265</v>
      </c>
      <c r="H233" s="4"/>
    </row>
    <row r="234" spans="1:8" x14ac:dyDescent="0.25">
      <c r="A234" s="31">
        <v>32214</v>
      </c>
      <c r="B234" s="42" t="s">
        <v>34</v>
      </c>
      <c r="C234" s="33">
        <v>500</v>
      </c>
      <c r="D234" s="33">
        <v>500</v>
      </c>
      <c r="E234" s="33">
        <v>500</v>
      </c>
      <c r="F234" s="33">
        <v>500</v>
      </c>
      <c r="H234" s="4"/>
    </row>
    <row r="235" spans="1:8" x14ac:dyDescent="0.25">
      <c r="A235" s="31">
        <v>32216</v>
      </c>
      <c r="B235" s="42" t="s">
        <v>35</v>
      </c>
      <c r="C235" s="33">
        <v>664</v>
      </c>
      <c r="D235" s="33">
        <v>600</v>
      </c>
      <c r="E235" s="33">
        <v>600</v>
      </c>
      <c r="F235" s="33">
        <v>600</v>
      </c>
      <c r="H235" s="4"/>
    </row>
    <row r="236" spans="1:8" x14ac:dyDescent="0.25">
      <c r="A236" s="31">
        <v>32219</v>
      </c>
      <c r="B236" s="42" t="s">
        <v>36</v>
      </c>
      <c r="C236" s="33">
        <v>233</v>
      </c>
      <c r="D236" s="33">
        <v>230</v>
      </c>
      <c r="E236" s="33">
        <v>230</v>
      </c>
      <c r="F236" s="33">
        <v>230</v>
      </c>
      <c r="H236" s="4"/>
    </row>
    <row r="237" spans="1:8" x14ac:dyDescent="0.25">
      <c r="A237" s="31">
        <v>32224</v>
      </c>
      <c r="B237" s="42" t="s">
        <v>134</v>
      </c>
      <c r="C237" s="33">
        <v>24000</v>
      </c>
      <c r="D237" s="33">
        <v>26000</v>
      </c>
      <c r="E237" s="33">
        <v>28000</v>
      </c>
      <c r="F237" s="33">
        <v>30000</v>
      </c>
      <c r="H237" s="4"/>
    </row>
    <row r="238" spans="1:8" x14ac:dyDescent="0.25">
      <c r="A238" s="31">
        <v>32251</v>
      </c>
      <c r="B238" s="42" t="s">
        <v>42</v>
      </c>
      <c r="C238" s="33">
        <v>664</v>
      </c>
      <c r="D238" s="33">
        <v>600</v>
      </c>
      <c r="E238" s="33">
        <v>600</v>
      </c>
      <c r="F238" s="33">
        <v>600</v>
      </c>
      <c r="H238" s="4"/>
    </row>
    <row r="239" spans="1:8" x14ac:dyDescent="0.25">
      <c r="A239" s="31">
        <v>32271</v>
      </c>
      <c r="B239" s="42" t="s">
        <v>43</v>
      </c>
      <c r="C239" s="33">
        <v>265</v>
      </c>
      <c r="D239" s="33">
        <v>300</v>
      </c>
      <c r="E239" s="33">
        <v>300</v>
      </c>
      <c r="F239" s="33">
        <v>300</v>
      </c>
      <c r="H239" s="4"/>
    </row>
    <row r="240" spans="1:8" x14ac:dyDescent="0.25">
      <c r="A240" s="28">
        <v>323</v>
      </c>
      <c r="B240" s="41" t="s">
        <v>18</v>
      </c>
      <c r="C240" s="30">
        <f t="shared" ref="C240:F240" si="92">SUM(C241:C242)</f>
        <v>19000</v>
      </c>
      <c r="D240" s="30">
        <f t="shared" si="92"/>
        <v>18000</v>
      </c>
      <c r="E240" s="30">
        <f t="shared" si="92"/>
        <v>18000</v>
      </c>
      <c r="F240" s="30">
        <f t="shared" si="92"/>
        <v>18000</v>
      </c>
      <c r="H240" s="4"/>
    </row>
    <row r="241" spans="1:8" x14ac:dyDescent="0.25">
      <c r="A241" s="31">
        <v>32321</v>
      </c>
      <c r="B241" s="42" t="s">
        <v>47</v>
      </c>
      <c r="C241" s="44">
        <v>19000</v>
      </c>
      <c r="D241" s="44">
        <v>18000</v>
      </c>
      <c r="E241" s="44">
        <v>18000</v>
      </c>
      <c r="F241" s="44">
        <v>18000</v>
      </c>
      <c r="H241" s="4"/>
    </row>
    <row r="242" spans="1:8" x14ac:dyDescent="0.25">
      <c r="A242" s="31">
        <v>32322</v>
      </c>
      <c r="B242" s="42" t="s">
        <v>48</v>
      </c>
      <c r="C242" s="44">
        <v>0</v>
      </c>
      <c r="D242" s="44">
        <v>0</v>
      </c>
      <c r="E242" s="44">
        <v>0</v>
      </c>
      <c r="F242" s="44">
        <v>0</v>
      </c>
      <c r="H242" s="4"/>
    </row>
    <row r="243" spans="1:8" x14ac:dyDescent="0.25">
      <c r="A243" s="16" t="s">
        <v>120</v>
      </c>
      <c r="B243" s="38" t="s">
        <v>121</v>
      </c>
      <c r="C243" s="18">
        <f>C244+C249</f>
        <v>0</v>
      </c>
      <c r="D243" s="18">
        <f t="shared" ref="D243:F243" si="93">D244+D249</f>
        <v>12000</v>
      </c>
      <c r="E243" s="18">
        <f t="shared" si="93"/>
        <v>12000</v>
      </c>
      <c r="F243" s="18">
        <f t="shared" si="93"/>
        <v>12000</v>
      </c>
      <c r="H243" s="4"/>
    </row>
    <row r="244" spans="1:8" x14ac:dyDescent="0.25">
      <c r="A244" s="19" t="s">
        <v>98</v>
      </c>
      <c r="B244" s="7" t="s">
        <v>100</v>
      </c>
      <c r="C244" s="21">
        <f t="shared" ref="C244:F246" si="94">C245</f>
        <v>0</v>
      </c>
      <c r="D244" s="21">
        <f t="shared" si="94"/>
        <v>12000</v>
      </c>
      <c r="E244" s="21">
        <f t="shared" si="94"/>
        <v>12000</v>
      </c>
      <c r="F244" s="21">
        <f t="shared" si="94"/>
        <v>12000</v>
      </c>
      <c r="H244" s="4"/>
    </row>
    <row r="245" spans="1:8" x14ac:dyDescent="0.25">
      <c r="A245" s="22">
        <v>3</v>
      </c>
      <c r="B245" s="39" t="s">
        <v>10</v>
      </c>
      <c r="C245" s="24">
        <f t="shared" si="94"/>
        <v>0</v>
      </c>
      <c r="D245" s="24">
        <f t="shared" si="94"/>
        <v>12000</v>
      </c>
      <c r="E245" s="24">
        <f t="shared" si="94"/>
        <v>12000</v>
      </c>
      <c r="F245" s="24">
        <f t="shared" si="94"/>
        <v>12000</v>
      </c>
      <c r="H245" s="4"/>
    </row>
    <row r="246" spans="1:8" x14ac:dyDescent="0.25">
      <c r="A246" s="25">
        <v>32</v>
      </c>
      <c r="B246" s="40" t="s">
        <v>11</v>
      </c>
      <c r="C246" s="27">
        <f t="shared" si="94"/>
        <v>0</v>
      </c>
      <c r="D246" s="27">
        <f t="shared" si="94"/>
        <v>12000</v>
      </c>
      <c r="E246" s="27">
        <f t="shared" si="94"/>
        <v>12000</v>
      </c>
      <c r="F246" s="27">
        <f t="shared" si="94"/>
        <v>12000</v>
      </c>
      <c r="H246" s="4"/>
    </row>
    <row r="247" spans="1:8" x14ac:dyDescent="0.25">
      <c r="A247" s="28">
        <v>323</v>
      </c>
      <c r="B247" s="41" t="s">
        <v>18</v>
      </c>
      <c r="C247" s="30">
        <f t="shared" ref="C247:F247" si="95">SUM(C248)</f>
        <v>0</v>
      </c>
      <c r="D247" s="30">
        <f t="shared" si="95"/>
        <v>12000</v>
      </c>
      <c r="E247" s="30">
        <f t="shared" si="95"/>
        <v>12000</v>
      </c>
      <c r="F247" s="30">
        <f t="shared" si="95"/>
        <v>12000</v>
      </c>
      <c r="H247" s="4"/>
    </row>
    <row r="248" spans="1:8" x14ac:dyDescent="0.25">
      <c r="A248" s="31">
        <v>32321</v>
      </c>
      <c r="B248" s="42" t="s">
        <v>47</v>
      </c>
      <c r="C248" s="33">
        <v>0</v>
      </c>
      <c r="D248" s="33">
        <v>12000</v>
      </c>
      <c r="E248" s="33">
        <v>12000</v>
      </c>
      <c r="F248" s="44">
        <v>12000</v>
      </c>
      <c r="H248" s="4"/>
    </row>
    <row r="249" spans="1:8" x14ac:dyDescent="0.25">
      <c r="A249" s="19" t="s">
        <v>250</v>
      </c>
      <c r="B249" s="7" t="s">
        <v>252</v>
      </c>
      <c r="C249" s="21">
        <f t="shared" ref="C249:F251" si="96">C250</f>
        <v>0</v>
      </c>
      <c r="D249" s="21">
        <f t="shared" si="96"/>
        <v>0</v>
      </c>
      <c r="E249" s="21">
        <f t="shared" si="96"/>
        <v>0</v>
      </c>
      <c r="F249" s="21">
        <f t="shared" si="96"/>
        <v>0</v>
      </c>
      <c r="H249" s="4"/>
    </row>
    <row r="250" spans="1:8" x14ac:dyDescent="0.25">
      <c r="A250" s="22">
        <v>3</v>
      </c>
      <c r="B250" s="39" t="s">
        <v>10</v>
      </c>
      <c r="C250" s="24">
        <f t="shared" si="96"/>
        <v>0</v>
      </c>
      <c r="D250" s="24">
        <f t="shared" si="96"/>
        <v>0</v>
      </c>
      <c r="E250" s="24">
        <f t="shared" si="96"/>
        <v>0</v>
      </c>
      <c r="F250" s="24">
        <f t="shared" si="96"/>
        <v>0</v>
      </c>
      <c r="H250" s="4"/>
    </row>
    <row r="251" spans="1:8" x14ac:dyDescent="0.25">
      <c r="A251" s="25">
        <v>32</v>
      </c>
      <c r="B251" s="40" t="s">
        <v>11</v>
      </c>
      <c r="C251" s="27">
        <f t="shared" si="96"/>
        <v>0</v>
      </c>
      <c r="D251" s="27">
        <f t="shared" si="96"/>
        <v>0</v>
      </c>
      <c r="E251" s="27">
        <f t="shared" si="96"/>
        <v>0</v>
      </c>
      <c r="F251" s="27">
        <f t="shared" si="96"/>
        <v>0</v>
      </c>
      <c r="H251" s="4"/>
    </row>
    <row r="252" spans="1:8" x14ac:dyDescent="0.25">
      <c r="A252" s="28">
        <v>323</v>
      </c>
      <c r="B252" s="41" t="s">
        <v>18</v>
      </c>
      <c r="C252" s="30">
        <f t="shared" ref="C252:F252" si="97">SUM(C253)</f>
        <v>0</v>
      </c>
      <c r="D252" s="30">
        <f t="shared" si="97"/>
        <v>0</v>
      </c>
      <c r="E252" s="30">
        <f t="shared" si="97"/>
        <v>0</v>
      </c>
      <c r="F252" s="30">
        <f t="shared" si="97"/>
        <v>0</v>
      </c>
      <c r="H252" s="4"/>
    </row>
    <row r="253" spans="1:8" x14ac:dyDescent="0.25">
      <c r="A253" s="31">
        <v>32321</v>
      </c>
      <c r="B253" s="42" t="s">
        <v>47</v>
      </c>
      <c r="C253" s="33">
        <v>0</v>
      </c>
      <c r="D253" s="33">
        <v>0</v>
      </c>
      <c r="E253" s="33">
        <v>0</v>
      </c>
      <c r="F253" s="44">
        <v>0</v>
      </c>
      <c r="H253" s="4"/>
    </row>
    <row r="254" spans="1:8" x14ac:dyDescent="0.25">
      <c r="A254" s="16" t="s">
        <v>122</v>
      </c>
      <c r="B254" s="38" t="s">
        <v>140</v>
      </c>
      <c r="C254" s="18">
        <f t="shared" ref="C254:F255" si="98">C255</f>
        <v>24000</v>
      </c>
      <c r="D254" s="18">
        <f t="shared" si="98"/>
        <v>24000</v>
      </c>
      <c r="E254" s="18">
        <f t="shared" si="98"/>
        <v>25000</v>
      </c>
      <c r="F254" s="18">
        <f t="shared" si="98"/>
        <v>26000</v>
      </c>
      <c r="H254" s="4"/>
    </row>
    <row r="255" spans="1:8" x14ac:dyDescent="0.25">
      <c r="A255" s="19" t="s">
        <v>98</v>
      </c>
      <c r="B255" s="7" t="s">
        <v>100</v>
      </c>
      <c r="C255" s="49">
        <f t="shared" si="98"/>
        <v>24000</v>
      </c>
      <c r="D255" s="49">
        <f t="shared" si="98"/>
        <v>24000</v>
      </c>
      <c r="E255" s="49">
        <f t="shared" si="98"/>
        <v>25000</v>
      </c>
      <c r="F255" s="49">
        <f t="shared" si="98"/>
        <v>26000</v>
      </c>
      <c r="H255" s="4"/>
    </row>
    <row r="256" spans="1:8" x14ac:dyDescent="0.25">
      <c r="A256" s="22">
        <v>3</v>
      </c>
      <c r="B256" s="39" t="s">
        <v>10</v>
      </c>
      <c r="C256" s="24">
        <f>C257+C265</f>
        <v>24000</v>
      </c>
      <c r="D256" s="24">
        <f t="shared" ref="D256:F256" si="99">D257+D265</f>
        <v>24000</v>
      </c>
      <c r="E256" s="24">
        <f t="shared" si="99"/>
        <v>25000</v>
      </c>
      <c r="F256" s="24">
        <f t="shared" si="99"/>
        <v>26000</v>
      </c>
      <c r="H256" s="4"/>
    </row>
    <row r="257" spans="1:8" x14ac:dyDescent="0.25">
      <c r="A257" s="25">
        <v>31</v>
      </c>
      <c r="B257" s="40" t="s">
        <v>73</v>
      </c>
      <c r="C257" s="27">
        <f t="shared" ref="C257:F257" si="100">C258+C260+C263</f>
        <v>22500</v>
      </c>
      <c r="D257" s="27">
        <f t="shared" si="100"/>
        <v>22500</v>
      </c>
      <c r="E257" s="27">
        <f t="shared" si="100"/>
        <v>23500</v>
      </c>
      <c r="F257" s="27">
        <f t="shared" si="100"/>
        <v>24500</v>
      </c>
      <c r="H257" s="4"/>
    </row>
    <row r="258" spans="1:8" x14ac:dyDescent="0.25">
      <c r="A258" s="28">
        <v>311</v>
      </c>
      <c r="B258" s="41" t="s">
        <v>74</v>
      </c>
      <c r="C258" s="30">
        <f t="shared" ref="C258:F258" si="101">C259</f>
        <v>19000</v>
      </c>
      <c r="D258" s="30">
        <f t="shared" si="101"/>
        <v>19000</v>
      </c>
      <c r="E258" s="30">
        <f t="shared" si="101"/>
        <v>20000</v>
      </c>
      <c r="F258" s="30">
        <f t="shared" si="101"/>
        <v>21000</v>
      </c>
      <c r="H258" s="4"/>
    </row>
    <row r="259" spans="1:8" x14ac:dyDescent="0.25">
      <c r="A259" s="31">
        <v>31111</v>
      </c>
      <c r="B259" s="42" t="s">
        <v>75</v>
      </c>
      <c r="C259" s="33">
        <v>19000</v>
      </c>
      <c r="D259" s="33">
        <v>19000</v>
      </c>
      <c r="E259" s="33">
        <v>20000</v>
      </c>
      <c r="F259" s="44">
        <v>21000</v>
      </c>
      <c r="H259" s="4"/>
    </row>
    <row r="260" spans="1:8" x14ac:dyDescent="0.25">
      <c r="A260" s="28">
        <v>312</v>
      </c>
      <c r="B260" s="41" t="s">
        <v>77</v>
      </c>
      <c r="C260" s="30">
        <f t="shared" ref="C260:F260" si="102">SUM(C261:C262)</f>
        <v>0</v>
      </c>
      <c r="D260" s="30">
        <f t="shared" si="102"/>
        <v>0</v>
      </c>
      <c r="E260" s="30">
        <f t="shared" si="102"/>
        <v>0</v>
      </c>
      <c r="F260" s="30">
        <f t="shared" si="102"/>
        <v>0</v>
      </c>
      <c r="H260" s="4"/>
    </row>
    <row r="261" spans="1:8" x14ac:dyDescent="0.25">
      <c r="A261" s="31">
        <v>31212</v>
      </c>
      <c r="B261" s="42" t="s">
        <v>78</v>
      </c>
      <c r="C261" s="33">
        <v>0</v>
      </c>
      <c r="D261" s="33">
        <v>0</v>
      </c>
      <c r="E261" s="33">
        <v>0</v>
      </c>
      <c r="F261" s="33">
        <v>0</v>
      </c>
      <c r="H261" s="4"/>
    </row>
    <row r="262" spans="1:8" x14ac:dyDescent="0.25">
      <c r="A262" s="31">
        <v>31216</v>
      </c>
      <c r="B262" s="42" t="s">
        <v>82</v>
      </c>
      <c r="C262" s="33">
        <v>0</v>
      </c>
      <c r="D262" s="33">
        <v>0</v>
      </c>
      <c r="E262" s="33">
        <v>0</v>
      </c>
      <c r="F262" s="33">
        <v>0</v>
      </c>
      <c r="H262" s="4"/>
    </row>
    <row r="263" spans="1:8" x14ac:dyDescent="0.25">
      <c r="A263" s="28">
        <v>313</v>
      </c>
      <c r="B263" s="41" t="s">
        <v>83</v>
      </c>
      <c r="C263" s="30">
        <f t="shared" ref="C263:F263" si="103">C264</f>
        <v>3500</v>
      </c>
      <c r="D263" s="30">
        <f t="shared" si="103"/>
        <v>3500</v>
      </c>
      <c r="E263" s="30">
        <f t="shared" si="103"/>
        <v>3500</v>
      </c>
      <c r="F263" s="30">
        <f t="shared" si="103"/>
        <v>3500</v>
      </c>
      <c r="H263" s="4"/>
    </row>
    <row r="264" spans="1:8" x14ac:dyDescent="0.25">
      <c r="A264" s="31">
        <v>31321</v>
      </c>
      <c r="B264" s="42" t="s">
        <v>84</v>
      </c>
      <c r="C264" s="33">
        <v>3500</v>
      </c>
      <c r="D264" s="33">
        <v>3500</v>
      </c>
      <c r="E264" s="33">
        <v>3500</v>
      </c>
      <c r="F264" s="44">
        <v>3500</v>
      </c>
      <c r="H264" s="4"/>
    </row>
    <row r="265" spans="1:8" x14ac:dyDescent="0.25">
      <c r="A265" s="125">
        <v>32</v>
      </c>
      <c r="B265" s="126" t="s">
        <v>11</v>
      </c>
      <c r="C265" s="73">
        <f t="shared" ref="C265:F266" si="104">C266</f>
        <v>1500</v>
      </c>
      <c r="D265" s="73">
        <f t="shared" si="104"/>
        <v>1500</v>
      </c>
      <c r="E265" s="73">
        <f t="shared" si="104"/>
        <v>1500</v>
      </c>
      <c r="F265" s="73">
        <f t="shared" si="104"/>
        <v>1500</v>
      </c>
      <c r="H265" s="4"/>
    </row>
    <row r="266" spans="1:8" x14ac:dyDescent="0.25">
      <c r="A266" s="28">
        <v>321</v>
      </c>
      <c r="B266" s="41" t="s">
        <v>16</v>
      </c>
      <c r="C266" s="30">
        <f t="shared" si="104"/>
        <v>1500</v>
      </c>
      <c r="D266" s="30">
        <f t="shared" si="104"/>
        <v>1500</v>
      </c>
      <c r="E266" s="30">
        <f t="shared" si="104"/>
        <v>1500</v>
      </c>
      <c r="F266" s="30">
        <f t="shared" si="104"/>
        <v>1500</v>
      </c>
      <c r="H266" s="4"/>
    </row>
    <row r="267" spans="1:8" x14ac:dyDescent="0.25">
      <c r="A267" s="31">
        <v>32121</v>
      </c>
      <c r="B267" s="42" t="s">
        <v>87</v>
      </c>
      <c r="C267" s="33">
        <v>1500</v>
      </c>
      <c r="D267" s="33">
        <v>1500</v>
      </c>
      <c r="E267" s="33">
        <v>1500</v>
      </c>
      <c r="F267" s="33">
        <v>1500</v>
      </c>
      <c r="H267" s="4"/>
    </row>
    <row r="268" spans="1:8" x14ac:dyDescent="0.25">
      <c r="A268" s="16" t="s">
        <v>123</v>
      </c>
      <c r="B268" s="38" t="s">
        <v>141</v>
      </c>
      <c r="C268" s="18">
        <f t="shared" ref="C268:F268" si="105">C269+C284</f>
        <v>125250</v>
      </c>
      <c r="D268" s="18">
        <f t="shared" si="105"/>
        <v>135900</v>
      </c>
      <c r="E268" s="18">
        <f t="shared" si="105"/>
        <v>135900</v>
      </c>
      <c r="F268" s="18">
        <f t="shared" si="105"/>
        <v>135900</v>
      </c>
      <c r="H268" s="4"/>
    </row>
    <row r="269" spans="1:8" x14ac:dyDescent="0.25">
      <c r="A269" s="19" t="s">
        <v>98</v>
      </c>
      <c r="B269" s="7" t="s">
        <v>3</v>
      </c>
      <c r="C269" s="21">
        <f t="shared" ref="C269:F269" si="106">C270</f>
        <v>71650</v>
      </c>
      <c r="D269" s="21">
        <f t="shared" si="106"/>
        <v>75650</v>
      </c>
      <c r="E269" s="21">
        <f t="shared" si="106"/>
        <v>75650</v>
      </c>
      <c r="F269" s="21">
        <f t="shared" si="106"/>
        <v>75650</v>
      </c>
      <c r="H269" s="4"/>
    </row>
    <row r="270" spans="1:8" x14ac:dyDescent="0.25">
      <c r="A270" s="22">
        <v>3</v>
      </c>
      <c r="B270" s="39" t="s">
        <v>10</v>
      </c>
      <c r="C270" s="24">
        <f t="shared" ref="C270:F270" si="107">C271+C281</f>
        <v>71650</v>
      </c>
      <c r="D270" s="24">
        <f t="shared" si="107"/>
        <v>75650</v>
      </c>
      <c r="E270" s="24">
        <f t="shared" si="107"/>
        <v>75650</v>
      </c>
      <c r="F270" s="24">
        <f t="shared" si="107"/>
        <v>75650</v>
      </c>
      <c r="H270" s="4"/>
    </row>
    <row r="271" spans="1:8" x14ac:dyDescent="0.25">
      <c r="A271" s="25">
        <v>31</v>
      </c>
      <c r="B271" s="40" t="s">
        <v>73</v>
      </c>
      <c r="C271" s="27">
        <f t="shared" ref="C271:F271" si="108">C272+C274+C279</f>
        <v>67400</v>
      </c>
      <c r="D271" s="27">
        <f t="shared" si="108"/>
        <v>71150</v>
      </c>
      <c r="E271" s="27">
        <f t="shared" si="108"/>
        <v>71150</v>
      </c>
      <c r="F271" s="27">
        <f t="shared" si="108"/>
        <v>71150</v>
      </c>
      <c r="H271" s="4"/>
    </row>
    <row r="272" spans="1:8" x14ac:dyDescent="0.25">
      <c r="A272" s="28">
        <v>311</v>
      </c>
      <c r="B272" s="41" t="s">
        <v>74</v>
      </c>
      <c r="C272" s="30">
        <f t="shared" ref="C272:F272" si="109">C273</f>
        <v>45500</v>
      </c>
      <c r="D272" s="30">
        <f t="shared" si="109"/>
        <v>50000</v>
      </c>
      <c r="E272" s="30">
        <f t="shared" si="109"/>
        <v>50000</v>
      </c>
      <c r="F272" s="30">
        <f t="shared" si="109"/>
        <v>50000</v>
      </c>
      <c r="H272" s="4"/>
    </row>
    <row r="273" spans="1:8" x14ac:dyDescent="0.25">
      <c r="A273" s="31">
        <v>31111</v>
      </c>
      <c r="B273" s="42" t="s">
        <v>75</v>
      </c>
      <c r="C273" s="33">
        <v>45500</v>
      </c>
      <c r="D273" s="33">
        <v>50000</v>
      </c>
      <c r="E273" s="33">
        <v>50000</v>
      </c>
      <c r="F273" s="33">
        <v>50000</v>
      </c>
      <c r="H273" s="4"/>
    </row>
    <row r="274" spans="1:8" x14ac:dyDescent="0.25">
      <c r="A274" s="28">
        <v>312</v>
      </c>
      <c r="B274" s="41" t="s">
        <v>77</v>
      </c>
      <c r="C274" s="30">
        <f>SUM(C275:C278)</f>
        <v>14400</v>
      </c>
      <c r="D274" s="30">
        <f t="shared" ref="D274:F274" si="110">SUM(D275:D278)</f>
        <v>12900</v>
      </c>
      <c r="E274" s="30">
        <f t="shared" si="110"/>
        <v>12900</v>
      </c>
      <c r="F274" s="30">
        <f t="shared" si="110"/>
        <v>12900</v>
      </c>
      <c r="H274" s="4"/>
    </row>
    <row r="275" spans="1:8" x14ac:dyDescent="0.25">
      <c r="A275" s="31">
        <v>31212</v>
      </c>
      <c r="B275" s="42" t="s">
        <v>78</v>
      </c>
      <c r="C275" s="33">
        <v>8000</v>
      </c>
      <c r="D275" s="33">
        <v>6500</v>
      </c>
      <c r="E275" s="33">
        <v>6500</v>
      </c>
      <c r="F275" s="33">
        <v>6500</v>
      </c>
      <c r="H275" s="4"/>
    </row>
    <row r="276" spans="1:8" x14ac:dyDescent="0.25">
      <c r="A276" s="31">
        <v>31213</v>
      </c>
      <c r="B276" s="42" t="s">
        <v>79</v>
      </c>
      <c r="C276" s="33">
        <v>1000</v>
      </c>
      <c r="D276" s="33">
        <v>1000</v>
      </c>
      <c r="E276" s="33">
        <v>1000</v>
      </c>
      <c r="F276" s="33">
        <v>1000</v>
      </c>
      <c r="H276" s="4"/>
    </row>
    <row r="277" spans="1:8" x14ac:dyDescent="0.25">
      <c r="A277" s="31">
        <v>31215</v>
      </c>
      <c r="B277" s="42" t="s">
        <v>81</v>
      </c>
      <c r="C277" s="33">
        <v>0</v>
      </c>
      <c r="D277" s="33">
        <v>0</v>
      </c>
      <c r="E277" s="33">
        <v>0</v>
      </c>
      <c r="F277" s="33">
        <v>0</v>
      </c>
      <c r="H277" s="4"/>
    </row>
    <row r="278" spans="1:8" x14ac:dyDescent="0.25">
      <c r="A278" s="31">
        <v>31216</v>
      </c>
      <c r="B278" s="42" t="s">
        <v>82</v>
      </c>
      <c r="C278" s="33">
        <v>5400</v>
      </c>
      <c r="D278" s="33">
        <v>5400</v>
      </c>
      <c r="E278" s="33">
        <v>5400</v>
      </c>
      <c r="F278" s="33">
        <v>5400</v>
      </c>
      <c r="H278" s="4"/>
    </row>
    <row r="279" spans="1:8" x14ac:dyDescent="0.25">
      <c r="A279" s="28">
        <v>313</v>
      </c>
      <c r="B279" s="41" t="s">
        <v>83</v>
      </c>
      <c r="C279" s="30">
        <f t="shared" ref="C279:F282" si="111">C280</f>
        <v>7500</v>
      </c>
      <c r="D279" s="30">
        <f t="shared" si="111"/>
        <v>8250</v>
      </c>
      <c r="E279" s="30">
        <f t="shared" si="111"/>
        <v>8250</v>
      </c>
      <c r="F279" s="30">
        <f t="shared" si="111"/>
        <v>8250</v>
      </c>
      <c r="H279" s="4"/>
    </row>
    <row r="280" spans="1:8" x14ac:dyDescent="0.25">
      <c r="A280" s="31">
        <v>31321</v>
      </c>
      <c r="B280" s="42" t="s">
        <v>84</v>
      </c>
      <c r="C280" s="33">
        <v>7500</v>
      </c>
      <c r="D280" s="33">
        <v>8250</v>
      </c>
      <c r="E280" s="33">
        <v>8250</v>
      </c>
      <c r="F280" s="33">
        <v>8250</v>
      </c>
      <c r="H280" s="4"/>
    </row>
    <row r="281" spans="1:8" x14ac:dyDescent="0.25">
      <c r="A281" s="125">
        <v>32</v>
      </c>
      <c r="B281" s="126" t="s">
        <v>11</v>
      </c>
      <c r="C281" s="73">
        <f t="shared" ref="C281:F281" si="112">C282</f>
        <v>4250</v>
      </c>
      <c r="D281" s="73">
        <f t="shared" si="112"/>
        <v>4500</v>
      </c>
      <c r="E281" s="73">
        <f t="shared" si="112"/>
        <v>4500</v>
      </c>
      <c r="F281" s="73">
        <f t="shared" si="112"/>
        <v>4500</v>
      </c>
      <c r="H281" s="4"/>
    </row>
    <row r="282" spans="1:8" x14ac:dyDescent="0.25">
      <c r="A282" s="28">
        <v>321</v>
      </c>
      <c r="B282" s="41" t="s">
        <v>16</v>
      </c>
      <c r="C282" s="30">
        <f t="shared" si="111"/>
        <v>4250</v>
      </c>
      <c r="D282" s="30">
        <f t="shared" si="111"/>
        <v>4500</v>
      </c>
      <c r="E282" s="30">
        <f t="shared" si="111"/>
        <v>4500</v>
      </c>
      <c r="F282" s="30">
        <f t="shared" si="111"/>
        <v>4500</v>
      </c>
      <c r="H282" s="4"/>
    </row>
    <row r="283" spans="1:8" x14ac:dyDescent="0.25">
      <c r="A283" s="31">
        <v>32121</v>
      </c>
      <c r="B283" s="42" t="s">
        <v>87</v>
      </c>
      <c r="C283" s="33">
        <v>4250</v>
      </c>
      <c r="D283" s="33">
        <v>4500</v>
      </c>
      <c r="E283" s="33">
        <v>4500</v>
      </c>
      <c r="F283" s="33">
        <v>4500</v>
      </c>
      <c r="H283" s="4"/>
    </row>
    <row r="284" spans="1:8" x14ac:dyDescent="0.25">
      <c r="A284" s="19" t="s">
        <v>124</v>
      </c>
      <c r="B284" s="7" t="s">
        <v>142</v>
      </c>
      <c r="C284" s="21">
        <f t="shared" ref="C284:F284" si="113">C287+C289+C294+C297</f>
        <v>53600</v>
      </c>
      <c r="D284" s="21">
        <f t="shared" si="113"/>
        <v>60250</v>
      </c>
      <c r="E284" s="21">
        <f t="shared" si="113"/>
        <v>60250</v>
      </c>
      <c r="F284" s="21">
        <f t="shared" si="113"/>
        <v>60250</v>
      </c>
      <c r="H284" s="4"/>
    </row>
    <row r="285" spans="1:8" x14ac:dyDescent="0.25">
      <c r="A285" s="22">
        <v>3</v>
      </c>
      <c r="B285" s="39" t="s">
        <v>10</v>
      </c>
      <c r="C285" s="24">
        <f t="shared" ref="C285:F285" si="114">C286+C296</f>
        <v>53600</v>
      </c>
      <c r="D285" s="24">
        <f t="shared" si="114"/>
        <v>60250</v>
      </c>
      <c r="E285" s="24">
        <f t="shared" si="114"/>
        <v>60250</v>
      </c>
      <c r="F285" s="24">
        <f t="shared" si="114"/>
        <v>60250</v>
      </c>
      <c r="H285" s="4"/>
    </row>
    <row r="286" spans="1:8" x14ac:dyDescent="0.25">
      <c r="A286" s="25">
        <v>31</v>
      </c>
      <c r="B286" s="40" t="s">
        <v>73</v>
      </c>
      <c r="C286" s="27">
        <f t="shared" ref="C286:F286" si="115">C287+C289+C294</f>
        <v>53600</v>
      </c>
      <c r="D286" s="27">
        <f t="shared" si="115"/>
        <v>58250</v>
      </c>
      <c r="E286" s="27">
        <f t="shared" si="115"/>
        <v>58250</v>
      </c>
      <c r="F286" s="27">
        <f t="shared" si="115"/>
        <v>58250</v>
      </c>
      <c r="H286" s="4"/>
    </row>
    <row r="287" spans="1:8" x14ac:dyDescent="0.25">
      <c r="A287" s="28">
        <v>311</v>
      </c>
      <c r="B287" s="41" t="s">
        <v>74</v>
      </c>
      <c r="C287" s="30">
        <f t="shared" ref="C287:F287" si="116">C288</f>
        <v>46000</v>
      </c>
      <c r="D287" s="30">
        <f t="shared" si="116"/>
        <v>50000</v>
      </c>
      <c r="E287" s="30">
        <f t="shared" si="116"/>
        <v>50000</v>
      </c>
      <c r="F287" s="30">
        <f t="shared" si="116"/>
        <v>50000</v>
      </c>
      <c r="H287" s="4"/>
    </row>
    <row r="288" spans="1:8" x14ac:dyDescent="0.25">
      <c r="A288" s="31">
        <v>31111</v>
      </c>
      <c r="B288" s="42" t="s">
        <v>75</v>
      </c>
      <c r="C288" s="33">
        <v>46000</v>
      </c>
      <c r="D288" s="33">
        <v>50000</v>
      </c>
      <c r="E288" s="33">
        <v>50000</v>
      </c>
      <c r="F288" s="33">
        <v>50000</v>
      </c>
      <c r="H288" s="4"/>
    </row>
    <row r="289" spans="1:8" x14ac:dyDescent="0.25">
      <c r="A289" s="28">
        <v>312</v>
      </c>
      <c r="B289" s="41" t="s">
        <v>77</v>
      </c>
      <c r="C289" s="30">
        <f t="shared" ref="C289:F289" si="117">SUM(C290:C293)</f>
        <v>0</v>
      </c>
      <c r="D289" s="30">
        <f t="shared" si="117"/>
        <v>0</v>
      </c>
      <c r="E289" s="30">
        <f t="shared" si="117"/>
        <v>0</v>
      </c>
      <c r="F289" s="30">
        <f t="shared" si="117"/>
        <v>0</v>
      </c>
      <c r="H289" s="4"/>
    </row>
    <row r="290" spans="1:8" x14ac:dyDescent="0.25">
      <c r="A290" s="31">
        <v>31212</v>
      </c>
      <c r="B290" s="42" t="s">
        <v>78</v>
      </c>
      <c r="C290" s="33">
        <v>0</v>
      </c>
      <c r="D290" s="33">
        <v>0</v>
      </c>
      <c r="E290" s="33">
        <v>0</v>
      </c>
      <c r="F290" s="33">
        <v>0</v>
      </c>
      <c r="H290" s="4"/>
    </row>
    <row r="291" spans="1:8" x14ac:dyDescent="0.25">
      <c r="A291" s="31">
        <v>31213</v>
      </c>
      <c r="B291" s="42" t="s">
        <v>79</v>
      </c>
      <c r="C291" s="33">
        <v>0</v>
      </c>
      <c r="D291" s="33">
        <v>0</v>
      </c>
      <c r="E291" s="33">
        <v>0</v>
      </c>
      <c r="F291" s="33">
        <v>0</v>
      </c>
      <c r="H291" s="4"/>
    </row>
    <row r="292" spans="1:8" x14ac:dyDescent="0.25">
      <c r="A292" s="31">
        <v>31215</v>
      </c>
      <c r="B292" s="42" t="s">
        <v>81</v>
      </c>
      <c r="C292" s="33">
        <v>0</v>
      </c>
      <c r="D292" s="33">
        <v>0</v>
      </c>
      <c r="E292" s="33">
        <v>0</v>
      </c>
      <c r="F292" s="33">
        <v>0</v>
      </c>
      <c r="H292" s="4"/>
    </row>
    <row r="293" spans="1:8" x14ac:dyDescent="0.25">
      <c r="A293" s="31">
        <v>31216</v>
      </c>
      <c r="B293" s="42" t="s">
        <v>82</v>
      </c>
      <c r="C293" s="33">
        <v>0</v>
      </c>
      <c r="D293" s="33">
        <v>0</v>
      </c>
      <c r="E293" s="33">
        <v>0</v>
      </c>
      <c r="F293" s="33">
        <v>0</v>
      </c>
      <c r="H293" s="4"/>
    </row>
    <row r="294" spans="1:8" x14ac:dyDescent="0.25">
      <c r="A294" s="28">
        <v>313</v>
      </c>
      <c r="B294" s="41" t="s">
        <v>83</v>
      </c>
      <c r="C294" s="30">
        <f t="shared" ref="C294:F294" si="118">C295</f>
        <v>7600</v>
      </c>
      <c r="D294" s="30">
        <f t="shared" si="118"/>
        <v>8250</v>
      </c>
      <c r="E294" s="30">
        <f t="shared" si="118"/>
        <v>8250</v>
      </c>
      <c r="F294" s="30">
        <f t="shared" si="118"/>
        <v>8250</v>
      </c>
      <c r="H294" s="4"/>
    </row>
    <row r="295" spans="1:8" x14ac:dyDescent="0.25">
      <c r="A295" s="31">
        <v>31321</v>
      </c>
      <c r="B295" s="42" t="s">
        <v>84</v>
      </c>
      <c r="C295" s="33">
        <v>7600</v>
      </c>
      <c r="D295" s="33">
        <v>8250</v>
      </c>
      <c r="E295" s="33">
        <v>8250</v>
      </c>
      <c r="F295" s="33">
        <v>8250</v>
      </c>
      <c r="H295" s="4"/>
    </row>
    <row r="296" spans="1:8" x14ac:dyDescent="0.25">
      <c r="A296" s="25">
        <v>32</v>
      </c>
      <c r="B296" s="40" t="s">
        <v>11</v>
      </c>
      <c r="C296" s="27">
        <f t="shared" ref="C296:F297" si="119">C297</f>
        <v>0</v>
      </c>
      <c r="D296" s="27">
        <f t="shared" si="119"/>
        <v>2000</v>
      </c>
      <c r="E296" s="27">
        <f t="shared" si="119"/>
        <v>2000</v>
      </c>
      <c r="F296" s="27">
        <f t="shared" si="119"/>
        <v>2000</v>
      </c>
      <c r="H296" s="4"/>
    </row>
    <row r="297" spans="1:8" x14ac:dyDescent="0.25">
      <c r="A297" s="28">
        <v>321</v>
      </c>
      <c r="B297" s="41" t="s">
        <v>16</v>
      </c>
      <c r="C297" s="30">
        <f t="shared" si="119"/>
        <v>0</v>
      </c>
      <c r="D297" s="30">
        <f t="shared" si="119"/>
        <v>2000</v>
      </c>
      <c r="E297" s="30">
        <f t="shared" si="119"/>
        <v>2000</v>
      </c>
      <c r="F297" s="30">
        <f t="shared" si="119"/>
        <v>2000</v>
      </c>
      <c r="H297" s="4"/>
    </row>
    <row r="298" spans="1:8" x14ac:dyDescent="0.25">
      <c r="A298" s="31">
        <v>32121</v>
      </c>
      <c r="B298" s="42" t="s">
        <v>87</v>
      </c>
      <c r="C298" s="33">
        <v>0</v>
      </c>
      <c r="D298" s="33">
        <v>2000</v>
      </c>
      <c r="E298" s="33">
        <v>2000</v>
      </c>
      <c r="F298" s="33">
        <v>2000</v>
      </c>
      <c r="H298" s="4"/>
    </row>
    <row r="299" spans="1:8" x14ac:dyDescent="0.25">
      <c r="A299" s="16" t="s">
        <v>125</v>
      </c>
      <c r="B299" s="38" t="s">
        <v>143</v>
      </c>
      <c r="C299" s="50">
        <f t="shared" ref="C299:F303" si="120">C300</f>
        <v>0</v>
      </c>
      <c r="D299" s="50">
        <f t="shared" si="120"/>
        <v>0</v>
      </c>
      <c r="E299" s="50">
        <f t="shared" si="120"/>
        <v>0</v>
      </c>
      <c r="F299" s="50">
        <f t="shared" si="120"/>
        <v>0</v>
      </c>
      <c r="H299" s="4"/>
    </row>
    <row r="300" spans="1:8" x14ac:dyDescent="0.25">
      <c r="A300" s="19" t="s">
        <v>98</v>
      </c>
      <c r="B300" s="7" t="s">
        <v>100</v>
      </c>
      <c r="C300" s="51">
        <f>C301</f>
        <v>0</v>
      </c>
      <c r="D300" s="51">
        <f t="shared" si="120"/>
        <v>0</v>
      </c>
      <c r="E300" s="51">
        <f t="shared" si="120"/>
        <v>0</v>
      </c>
      <c r="F300" s="51">
        <f t="shared" si="120"/>
        <v>0</v>
      </c>
      <c r="H300" s="4"/>
    </row>
    <row r="301" spans="1:8" x14ac:dyDescent="0.25">
      <c r="A301" s="22">
        <v>3</v>
      </c>
      <c r="B301" s="39" t="s">
        <v>10</v>
      </c>
      <c r="C301" s="52">
        <f t="shared" ref="C301:F302" si="121">C302</f>
        <v>0</v>
      </c>
      <c r="D301" s="52">
        <f t="shared" si="121"/>
        <v>0</v>
      </c>
      <c r="E301" s="52">
        <f t="shared" si="121"/>
        <v>0</v>
      </c>
      <c r="F301" s="52">
        <f t="shared" si="121"/>
        <v>0</v>
      </c>
      <c r="H301" s="4"/>
    </row>
    <row r="302" spans="1:8" x14ac:dyDescent="0.25">
      <c r="A302" s="25">
        <v>32</v>
      </c>
      <c r="B302" s="40" t="s">
        <v>11</v>
      </c>
      <c r="C302" s="53">
        <f t="shared" si="121"/>
        <v>0</v>
      </c>
      <c r="D302" s="53">
        <f t="shared" si="121"/>
        <v>0</v>
      </c>
      <c r="E302" s="53">
        <f t="shared" si="121"/>
        <v>0</v>
      </c>
      <c r="F302" s="53">
        <f t="shared" si="121"/>
        <v>0</v>
      </c>
      <c r="H302" s="4"/>
    </row>
    <row r="303" spans="1:8" x14ac:dyDescent="0.25">
      <c r="A303" s="28">
        <v>323</v>
      </c>
      <c r="B303" s="41" t="s">
        <v>18</v>
      </c>
      <c r="C303" s="45">
        <f t="shared" si="120"/>
        <v>0</v>
      </c>
      <c r="D303" s="45">
        <f t="shared" si="120"/>
        <v>0</v>
      </c>
      <c r="E303" s="45">
        <f t="shared" si="120"/>
        <v>0</v>
      </c>
      <c r="F303" s="45">
        <f t="shared" si="120"/>
        <v>0</v>
      </c>
      <c r="H303" s="4"/>
    </row>
    <row r="304" spans="1:8" x14ac:dyDescent="0.25">
      <c r="A304" s="31">
        <v>32391</v>
      </c>
      <c r="B304" s="42" t="s">
        <v>61</v>
      </c>
      <c r="C304" s="33">
        <v>0</v>
      </c>
      <c r="D304" s="33">
        <v>0</v>
      </c>
      <c r="E304" s="33">
        <v>0</v>
      </c>
      <c r="F304" s="44">
        <v>0</v>
      </c>
      <c r="H304" s="4"/>
    </row>
    <row r="305" spans="1:8" x14ac:dyDescent="0.25">
      <c r="A305" s="16" t="s">
        <v>126</v>
      </c>
      <c r="B305" s="38" t="s">
        <v>127</v>
      </c>
      <c r="C305" s="18">
        <f t="shared" ref="C305:F306" si="122">C306</f>
        <v>37000</v>
      </c>
      <c r="D305" s="18">
        <f t="shared" si="122"/>
        <v>39000</v>
      </c>
      <c r="E305" s="18">
        <f t="shared" si="122"/>
        <v>41000</v>
      </c>
      <c r="F305" s="18">
        <f t="shared" si="122"/>
        <v>43000</v>
      </c>
      <c r="H305" s="4"/>
    </row>
    <row r="306" spans="1:8" x14ac:dyDescent="0.25">
      <c r="A306" s="19" t="s">
        <v>113</v>
      </c>
      <c r="B306" s="7" t="s">
        <v>118</v>
      </c>
      <c r="C306" s="21">
        <f>C307</f>
        <v>37000</v>
      </c>
      <c r="D306" s="21">
        <f t="shared" si="122"/>
        <v>39000</v>
      </c>
      <c r="E306" s="21">
        <f t="shared" si="122"/>
        <v>41000</v>
      </c>
      <c r="F306" s="21">
        <f t="shared" si="122"/>
        <v>43000</v>
      </c>
      <c r="H306" s="4"/>
    </row>
    <row r="307" spans="1:8" x14ac:dyDescent="0.25">
      <c r="A307" s="22">
        <v>4</v>
      </c>
      <c r="B307" s="39" t="s">
        <v>108</v>
      </c>
      <c r="C307" s="24">
        <f t="shared" ref="C307:F309" si="123">C308</f>
        <v>37000</v>
      </c>
      <c r="D307" s="24">
        <f t="shared" si="123"/>
        <v>39000</v>
      </c>
      <c r="E307" s="24">
        <f t="shared" si="123"/>
        <v>41000</v>
      </c>
      <c r="F307" s="24">
        <f t="shared" si="123"/>
        <v>43000</v>
      </c>
      <c r="H307" s="4"/>
    </row>
    <row r="308" spans="1:8" x14ac:dyDescent="0.25">
      <c r="A308" s="25">
        <v>42</v>
      </c>
      <c r="B308" s="40" t="s">
        <v>109</v>
      </c>
      <c r="C308" s="54">
        <f t="shared" si="123"/>
        <v>37000</v>
      </c>
      <c r="D308" s="54">
        <f t="shared" si="123"/>
        <v>39000</v>
      </c>
      <c r="E308" s="54">
        <f t="shared" si="123"/>
        <v>41000</v>
      </c>
      <c r="F308" s="54">
        <f t="shared" si="123"/>
        <v>43000</v>
      </c>
      <c r="H308" s="4"/>
    </row>
    <row r="309" spans="1:8" x14ac:dyDescent="0.25">
      <c r="A309" s="28">
        <v>424</v>
      </c>
      <c r="B309" s="41" t="s">
        <v>144</v>
      </c>
      <c r="C309" s="30">
        <f t="shared" si="123"/>
        <v>37000</v>
      </c>
      <c r="D309" s="30">
        <f t="shared" si="123"/>
        <v>39000</v>
      </c>
      <c r="E309" s="30">
        <f t="shared" si="123"/>
        <v>41000</v>
      </c>
      <c r="F309" s="30">
        <f t="shared" si="123"/>
        <v>43000</v>
      </c>
      <c r="H309" s="4"/>
    </row>
    <row r="310" spans="1:8" x14ac:dyDescent="0.25">
      <c r="A310" s="31">
        <v>42411</v>
      </c>
      <c r="B310" s="42" t="s">
        <v>145</v>
      </c>
      <c r="C310" s="33">
        <v>37000</v>
      </c>
      <c r="D310" s="33">
        <v>39000</v>
      </c>
      <c r="E310" s="33">
        <v>41000</v>
      </c>
      <c r="F310" s="44">
        <v>43000</v>
      </c>
      <c r="H310" s="4"/>
    </row>
    <row r="311" spans="1:8" x14ac:dyDescent="0.25">
      <c r="A311" s="16" t="s">
        <v>255</v>
      </c>
      <c r="B311" s="38" t="s">
        <v>256</v>
      </c>
      <c r="C311" s="18">
        <f t="shared" ref="C311:F312" si="124">C312</f>
        <v>186375</v>
      </c>
      <c r="D311" s="18">
        <f t="shared" si="124"/>
        <v>190000</v>
      </c>
      <c r="E311" s="18">
        <f t="shared" si="124"/>
        <v>195000</v>
      </c>
      <c r="F311" s="18">
        <f t="shared" si="124"/>
        <v>200000</v>
      </c>
      <c r="H311" s="4"/>
    </row>
    <row r="312" spans="1:8" x14ac:dyDescent="0.25">
      <c r="A312" s="19" t="s">
        <v>113</v>
      </c>
      <c r="B312" s="7" t="s">
        <v>118</v>
      </c>
      <c r="C312" s="21">
        <f>C313</f>
        <v>186375</v>
      </c>
      <c r="D312" s="21">
        <f t="shared" si="124"/>
        <v>190000</v>
      </c>
      <c r="E312" s="21">
        <f t="shared" si="124"/>
        <v>195000</v>
      </c>
      <c r="F312" s="21">
        <f t="shared" si="124"/>
        <v>200000</v>
      </c>
      <c r="H312" s="4"/>
    </row>
    <row r="313" spans="1:8" x14ac:dyDescent="0.25">
      <c r="A313" s="22">
        <v>3</v>
      </c>
      <c r="B313" s="39" t="s">
        <v>10</v>
      </c>
      <c r="C313" s="24">
        <f>C317+C314</f>
        <v>186375</v>
      </c>
      <c r="D313" s="24">
        <f t="shared" ref="D313:F313" si="125">D317+D314</f>
        <v>190000</v>
      </c>
      <c r="E313" s="24">
        <f t="shared" si="125"/>
        <v>195000</v>
      </c>
      <c r="F313" s="24">
        <f t="shared" si="125"/>
        <v>200000</v>
      </c>
      <c r="H313" s="4"/>
    </row>
    <row r="314" spans="1:8" x14ac:dyDescent="0.25">
      <c r="A314" s="25">
        <v>32</v>
      </c>
      <c r="B314" s="40" t="s">
        <v>11</v>
      </c>
      <c r="C314" s="53">
        <f t="shared" ref="C314:F315" si="126">C315</f>
        <v>0</v>
      </c>
      <c r="D314" s="53">
        <f t="shared" si="126"/>
        <v>190000</v>
      </c>
      <c r="E314" s="53">
        <f t="shared" si="126"/>
        <v>195000</v>
      </c>
      <c r="F314" s="53">
        <f t="shared" si="126"/>
        <v>200000</v>
      </c>
      <c r="H314" s="4"/>
    </row>
    <row r="315" spans="1:8" x14ac:dyDescent="0.25">
      <c r="A315" s="28">
        <v>323</v>
      </c>
      <c r="B315" s="41" t="s">
        <v>18</v>
      </c>
      <c r="C315" s="45">
        <f>C316</f>
        <v>0</v>
      </c>
      <c r="D315" s="45">
        <f t="shared" si="126"/>
        <v>190000</v>
      </c>
      <c r="E315" s="45">
        <f t="shared" si="126"/>
        <v>195000</v>
      </c>
      <c r="F315" s="45">
        <f t="shared" si="126"/>
        <v>200000</v>
      </c>
      <c r="H315" s="4"/>
    </row>
    <row r="316" spans="1:8" x14ac:dyDescent="0.25">
      <c r="A316" s="31">
        <v>37224</v>
      </c>
      <c r="B316" s="42" t="s">
        <v>136</v>
      </c>
      <c r="C316" s="33">
        <v>0</v>
      </c>
      <c r="D316" s="33">
        <v>190000</v>
      </c>
      <c r="E316" s="33">
        <v>195000</v>
      </c>
      <c r="F316" s="33">
        <v>200000</v>
      </c>
      <c r="H316" s="4"/>
    </row>
    <row r="317" spans="1:8" x14ac:dyDescent="0.25">
      <c r="A317" s="25">
        <v>37</v>
      </c>
      <c r="B317" s="40" t="s">
        <v>133</v>
      </c>
      <c r="C317" s="54">
        <f t="shared" ref="C317:F318" si="127">C318</f>
        <v>186375</v>
      </c>
      <c r="D317" s="54">
        <f t="shared" si="127"/>
        <v>0</v>
      </c>
      <c r="E317" s="54">
        <f t="shared" si="127"/>
        <v>0</v>
      </c>
      <c r="F317" s="54">
        <f t="shared" si="127"/>
        <v>0</v>
      </c>
      <c r="H317" s="4"/>
    </row>
    <row r="318" spans="1:8" x14ac:dyDescent="0.25">
      <c r="A318" s="28">
        <v>372</v>
      </c>
      <c r="B318" s="41" t="s">
        <v>105</v>
      </c>
      <c r="C318" s="30">
        <f t="shared" si="127"/>
        <v>186375</v>
      </c>
      <c r="D318" s="30">
        <f t="shared" si="127"/>
        <v>0</v>
      </c>
      <c r="E318" s="30">
        <f t="shared" si="127"/>
        <v>0</v>
      </c>
      <c r="F318" s="30">
        <f t="shared" si="127"/>
        <v>0</v>
      </c>
      <c r="H318" s="4"/>
    </row>
    <row r="319" spans="1:8" x14ac:dyDescent="0.25">
      <c r="A319" s="31">
        <v>37224</v>
      </c>
      <c r="B319" s="42" t="s">
        <v>136</v>
      </c>
      <c r="C319" s="33">
        <v>186375</v>
      </c>
      <c r="D319" s="33">
        <v>0</v>
      </c>
      <c r="E319" s="33">
        <v>0</v>
      </c>
      <c r="F319" s="33">
        <v>0</v>
      </c>
      <c r="H319" s="4"/>
    </row>
    <row r="320" spans="1:8" x14ac:dyDescent="0.25">
      <c r="A320" s="16" t="s">
        <v>129</v>
      </c>
      <c r="B320" s="38" t="s">
        <v>146</v>
      </c>
      <c r="C320" s="18">
        <f t="shared" ref="C320:F320" si="128">C321+C326</f>
        <v>4980</v>
      </c>
      <c r="D320" s="18">
        <f t="shared" si="128"/>
        <v>5100</v>
      </c>
      <c r="E320" s="18">
        <f t="shared" si="128"/>
        <v>5200</v>
      </c>
      <c r="F320" s="18">
        <f t="shared" si="128"/>
        <v>5300</v>
      </c>
      <c r="H320" s="4"/>
    </row>
    <row r="321" spans="1:8" x14ac:dyDescent="0.25">
      <c r="A321" s="19" t="s">
        <v>128</v>
      </c>
      <c r="B321" s="7" t="s">
        <v>147</v>
      </c>
      <c r="C321" s="21">
        <f t="shared" ref="C321:F324" si="129">C322</f>
        <v>600</v>
      </c>
      <c r="D321" s="21">
        <f t="shared" si="129"/>
        <v>600</v>
      </c>
      <c r="E321" s="21">
        <f t="shared" si="129"/>
        <v>600</v>
      </c>
      <c r="F321" s="21">
        <f t="shared" si="129"/>
        <v>600</v>
      </c>
      <c r="H321" s="4"/>
    </row>
    <row r="322" spans="1:8" x14ac:dyDescent="0.25">
      <c r="A322" s="22">
        <v>3</v>
      </c>
      <c r="B322" s="39" t="s">
        <v>10</v>
      </c>
      <c r="C322" s="24">
        <f t="shared" si="129"/>
        <v>600</v>
      </c>
      <c r="D322" s="24">
        <f t="shared" si="129"/>
        <v>600</v>
      </c>
      <c r="E322" s="24">
        <f t="shared" si="129"/>
        <v>600</v>
      </c>
      <c r="F322" s="24">
        <f t="shared" si="129"/>
        <v>600</v>
      </c>
      <c r="H322" s="4"/>
    </row>
    <row r="323" spans="1:8" x14ac:dyDescent="0.25">
      <c r="A323" s="25">
        <v>32</v>
      </c>
      <c r="B323" s="40" t="s">
        <v>11</v>
      </c>
      <c r="C323" s="27">
        <f t="shared" si="129"/>
        <v>600</v>
      </c>
      <c r="D323" s="27">
        <f t="shared" si="129"/>
        <v>600</v>
      </c>
      <c r="E323" s="27">
        <f t="shared" si="129"/>
        <v>600</v>
      </c>
      <c r="F323" s="27">
        <f t="shared" si="129"/>
        <v>600</v>
      </c>
      <c r="H323" s="4"/>
    </row>
    <row r="324" spans="1:8" x14ac:dyDescent="0.25">
      <c r="A324" s="28">
        <v>322</v>
      </c>
      <c r="B324" s="41" t="s">
        <v>17</v>
      </c>
      <c r="C324" s="30">
        <f t="shared" si="129"/>
        <v>600</v>
      </c>
      <c r="D324" s="30">
        <f t="shared" si="129"/>
        <v>600</v>
      </c>
      <c r="E324" s="30">
        <f t="shared" si="129"/>
        <v>600</v>
      </c>
      <c r="F324" s="30">
        <f t="shared" si="129"/>
        <v>600</v>
      </c>
      <c r="H324" s="4"/>
    </row>
    <row r="325" spans="1:8" x14ac:dyDescent="0.25">
      <c r="A325" s="31">
        <v>32224</v>
      </c>
      <c r="B325" s="42" t="s">
        <v>134</v>
      </c>
      <c r="C325" s="33">
        <v>600</v>
      </c>
      <c r="D325" s="33">
        <v>600</v>
      </c>
      <c r="E325" s="33">
        <v>600</v>
      </c>
      <c r="F325" s="44">
        <v>600</v>
      </c>
      <c r="H325" s="4"/>
    </row>
    <row r="326" spans="1:8" x14ac:dyDescent="0.25">
      <c r="A326" s="19" t="s">
        <v>124</v>
      </c>
      <c r="B326" s="7" t="s">
        <v>142</v>
      </c>
      <c r="C326" s="21">
        <f t="shared" ref="C326:F326" si="130">C329</f>
        <v>4380</v>
      </c>
      <c r="D326" s="21">
        <f t="shared" si="130"/>
        <v>4500</v>
      </c>
      <c r="E326" s="21">
        <f t="shared" si="130"/>
        <v>4600</v>
      </c>
      <c r="F326" s="21">
        <f t="shared" si="130"/>
        <v>4700</v>
      </c>
      <c r="H326" s="4"/>
    </row>
    <row r="327" spans="1:8" x14ac:dyDescent="0.25">
      <c r="A327" s="22">
        <v>3</v>
      </c>
      <c r="B327" s="39" t="s">
        <v>10</v>
      </c>
      <c r="C327" s="24">
        <f t="shared" ref="C327:F329" si="131">C328</f>
        <v>4380</v>
      </c>
      <c r="D327" s="24">
        <f t="shared" si="131"/>
        <v>4500</v>
      </c>
      <c r="E327" s="24">
        <f t="shared" si="131"/>
        <v>4600</v>
      </c>
      <c r="F327" s="24">
        <f t="shared" si="131"/>
        <v>4700</v>
      </c>
      <c r="H327" s="4"/>
    </row>
    <row r="328" spans="1:8" x14ac:dyDescent="0.25">
      <c r="A328" s="25">
        <v>37</v>
      </c>
      <c r="B328" s="40" t="s">
        <v>133</v>
      </c>
      <c r="C328" s="27">
        <f t="shared" si="131"/>
        <v>4380</v>
      </c>
      <c r="D328" s="27">
        <f t="shared" si="131"/>
        <v>4500</v>
      </c>
      <c r="E328" s="27">
        <f t="shared" si="131"/>
        <v>4600</v>
      </c>
      <c r="F328" s="27">
        <f t="shared" si="131"/>
        <v>4700</v>
      </c>
      <c r="H328" s="4"/>
    </row>
    <row r="329" spans="1:8" x14ac:dyDescent="0.25">
      <c r="A329" s="28">
        <v>372</v>
      </c>
      <c r="B329" s="41" t="s">
        <v>105</v>
      </c>
      <c r="C329" s="30">
        <f t="shared" si="131"/>
        <v>4380</v>
      </c>
      <c r="D329" s="30">
        <f t="shared" si="131"/>
        <v>4500</v>
      </c>
      <c r="E329" s="30">
        <f t="shared" si="131"/>
        <v>4600</v>
      </c>
      <c r="F329" s="30">
        <f t="shared" si="131"/>
        <v>4700</v>
      </c>
      <c r="H329" s="4"/>
    </row>
    <row r="330" spans="1:8" x14ac:dyDescent="0.25">
      <c r="A330" s="31">
        <v>37224</v>
      </c>
      <c r="B330" s="42" t="s">
        <v>136</v>
      </c>
      <c r="C330" s="33">
        <v>4380</v>
      </c>
      <c r="D330" s="33">
        <v>4500</v>
      </c>
      <c r="E330" s="33">
        <v>4600</v>
      </c>
      <c r="F330" s="44">
        <v>4700</v>
      </c>
      <c r="H330" s="4"/>
    </row>
    <row r="331" spans="1:8" x14ac:dyDescent="0.25">
      <c r="A331" s="13" t="s">
        <v>130</v>
      </c>
      <c r="B331" s="55" t="s">
        <v>148</v>
      </c>
      <c r="C331" s="15">
        <f t="shared" ref="C331:F334" si="132">C332</f>
        <v>26545</v>
      </c>
      <c r="D331" s="15">
        <f t="shared" si="132"/>
        <v>27000</v>
      </c>
      <c r="E331" s="15">
        <f t="shared" si="132"/>
        <v>27000</v>
      </c>
      <c r="F331" s="15">
        <f t="shared" si="132"/>
        <v>27000</v>
      </c>
      <c r="H331" s="4"/>
    </row>
    <row r="332" spans="1:8" x14ac:dyDescent="0.25">
      <c r="A332" s="16" t="s">
        <v>151</v>
      </c>
      <c r="B332" s="38" t="s">
        <v>131</v>
      </c>
      <c r="C332" s="18">
        <f t="shared" si="132"/>
        <v>26545</v>
      </c>
      <c r="D332" s="18">
        <f t="shared" si="132"/>
        <v>27000</v>
      </c>
      <c r="E332" s="18">
        <f t="shared" si="132"/>
        <v>27000</v>
      </c>
      <c r="F332" s="18">
        <f t="shared" si="132"/>
        <v>27000</v>
      </c>
      <c r="H332" s="4"/>
    </row>
    <row r="333" spans="1:8" x14ac:dyDescent="0.25">
      <c r="A333" s="19" t="s">
        <v>9</v>
      </c>
      <c r="B333" s="7" t="s">
        <v>149</v>
      </c>
      <c r="C333" s="21">
        <f t="shared" si="132"/>
        <v>26545</v>
      </c>
      <c r="D333" s="21">
        <f t="shared" si="132"/>
        <v>27000</v>
      </c>
      <c r="E333" s="21">
        <f t="shared" si="132"/>
        <v>27000</v>
      </c>
      <c r="F333" s="21">
        <f t="shared" si="132"/>
        <v>27000</v>
      </c>
      <c r="H333" s="4"/>
    </row>
    <row r="334" spans="1:8" x14ac:dyDescent="0.25">
      <c r="A334" s="22">
        <v>4</v>
      </c>
      <c r="B334" s="39" t="s">
        <v>108</v>
      </c>
      <c r="C334" s="56">
        <f t="shared" si="132"/>
        <v>26545</v>
      </c>
      <c r="D334" s="56">
        <f t="shared" si="132"/>
        <v>27000</v>
      </c>
      <c r="E334" s="56">
        <f t="shared" si="132"/>
        <v>27000</v>
      </c>
      <c r="F334" s="56">
        <f t="shared" si="132"/>
        <v>27000</v>
      </c>
      <c r="H334" s="4"/>
    </row>
    <row r="335" spans="1:8" x14ac:dyDescent="0.25">
      <c r="A335" s="25">
        <v>42</v>
      </c>
      <c r="B335" s="40" t="s">
        <v>109</v>
      </c>
      <c r="C335" s="27">
        <f t="shared" ref="C335:F335" si="133">C336+C341</f>
        <v>26545</v>
      </c>
      <c r="D335" s="27">
        <f t="shared" si="133"/>
        <v>27000</v>
      </c>
      <c r="E335" s="27">
        <f t="shared" si="133"/>
        <v>27000</v>
      </c>
      <c r="F335" s="27">
        <f t="shared" si="133"/>
        <v>27000</v>
      </c>
      <c r="H335" s="4"/>
    </row>
    <row r="336" spans="1:8" x14ac:dyDescent="0.25">
      <c r="A336" s="28">
        <v>422</v>
      </c>
      <c r="B336" s="41" t="s">
        <v>110</v>
      </c>
      <c r="C336" s="30">
        <f>SUM(C337:C340)</f>
        <v>26191</v>
      </c>
      <c r="D336" s="30">
        <f t="shared" ref="D336:F336" si="134">SUM(D337:D340)</f>
        <v>26646</v>
      </c>
      <c r="E336" s="30">
        <f t="shared" si="134"/>
        <v>26646</v>
      </c>
      <c r="F336" s="30">
        <f t="shared" si="134"/>
        <v>26646</v>
      </c>
      <c r="H336" s="4"/>
    </row>
    <row r="337" spans="1:8" x14ac:dyDescent="0.25">
      <c r="A337" s="31">
        <v>42211</v>
      </c>
      <c r="B337" s="42" t="s">
        <v>111</v>
      </c>
      <c r="C337" s="33">
        <v>3482</v>
      </c>
      <c r="D337" s="33">
        <v>3482</v>
      </c>
      <c r="E337" s="33">
        <v>3482</v>
      </c>
      <c r="F337" s="33">
        <v>3482</v>
      </c>
      <c r="H337" s="4"/>
    </row>
    <row r="338" spans="1:8" x14ac:dyDescent="0.25">
      <c r="A338" s="31">
        <v>42219</v>
      </c>
      <c r="B338" s="42" t="s">
        <v>117</v>
      </c>
      <c r="C338" s="33">
        <v>16409</v>
      </c>
      <c r="D338" s="33">
        <v>16409</v>
      </c>
      <c r="E338" s="33">
        <v>16409</v>
      </c>
      <c r="F338" s="33">
        <v>16409</v>
      </c>
      <c r="H338" s="4"/>
    </row>
    <row r="339" spans="1:8" x14ac:dyDescent="0.25">
      <c r="A339" s="31">
        <v>42231</v>
      </c>
      <c r="B339" s="42" t="s">
        <v>112</v>
      </c>
      <c r="C339" s="33">
        <v>5800</v>
      </c>
      <c r="D339" s="33">
        <v>5800</v>
      </c>
      <c r="E339" s="33">
        <v>5800</v>
      </c>
      <c r="F339" s="33">
        <v>5800</v>
      </c>
      <c r="H339" s="4"/>
    </row>
    <row r="340" spans="1:8" x14ac:dyDescent="0.25">
      <c r="A340" s="31">
        <v>42271</v>
      </c>
      <c r="B340" s="42" t="s">
        <v>254</v>
      </c>
      <c r="C340" s="33">
        <v>500</v>
      </c>
      <c r="D340" s="33">
        <v>955</v>
      </c>
      <c r="E340" s="33">
        <v>955</v>
      </c>
      <c r="F340" s="33">
        <v>955</v>
      </c>
      <c r="H340" s="4"/>
    </row>
    <row r="341" spans="1:8" x14ac:dyDescent="0.25">
      <c r="A341" s="28">
        <v>424</v>
      </c>
      <c r="B341" s="41" t="s">
        <v>144</v>
      </c>
      <c r="C341" s="30">
        <f t="shared" ref="C341:F341" si="135">C342</f>
        <v>354</v>
      </c>
      <c r="D341" s="30">
        <f t="shared" si="135"/>
        <v>354</v>
      </c>
      <c r="E341" s="30">
        <f t="shared" si="135"/>
        <v>354</v>
      </c>
      <c r="F341" s="30">
        <f t="shared" si="135"/>
        <v>354</v>
      </c>
      <c r="H341" s="4"/>
    </row>
    <row r="342" spans="1:8" x14ac:dyDescent="0.25">
      <c r="A342" s="31">
        <v>42411</v>
      </c>
      <c r="B342" s="42" t="s">
        <v>145</v>
      </c>
      <c r="C342" s="33">
        <v>354</v>
      </c>
      <c r="D342" s="33">
        <v>354</v>
      </c>
      <c r="E342" s="33">
        <v>354</v>
      </c>
      <c r="F342" s="33">
        <v>354</v>
      </c>
      <c r="H342" s="4"/>
    </row>
    <row r="343" spans="1:8" ht="26.25" x14ac:dyDescent="0.25">
      <c r="A343" s="13" t="s">
        <v>132</v>
      </c>
      <c r="B343" s="55" t="s">
        <v>150</v>
      </c>
      <c r="C343" s="15">
        <f t="shared" ref="C343:F343" si="136">C344</f>
        <v>2293</v>
      </c>
      <c r="D343" s="15">
        <f t="shared" si="136"/>
        <v>2400</v>
      </c>
      <c r="E343" s="15">
        <f t="shared" si="136"/>
        <v>2400</v>
      </c>
      <c r="F343" s="15">
        <f t="shared" si="136"/>
        <v>2400</v>
      </c>
      <c r="H343" s="4"/>
    </row>
    <row r="344" spans="1:8" x14ac:dyDescent="0.25">
      <c r="A344" s="16" t="s">
        <v>152</v>
      </c>
      <c r="B344" s="38" t="s">
        <v>131</v>
      </c>
      <c r="C344" s="18">
        <f t="shared" ref="C344:F344" si="137">C345+C351</f>
        <v>2293</v>
      </c>
      <c r="D344" s="18">
        <f t="shared" si="137"/>
        <v>2400</v>
      </c>
      <c r="E344" s="18">
        <f t="shared" si="137"/>
        <v>2400</v>
      </c>
      <c r="F344" s="18">
        <f t="shared" si="137"/>
        <v>2400</v>
      </c>
      <c r="H344" s="4"/>
    </row>
    <row r="345" spans="1:8" x14ac:dyDescent="0.25">
      <c r="A345" s="19" t="s">
        <v>99</v>
      </c>
      <c r="B345" s="7" t="s">
        <v>104</v>
      </c>
      <c r="C345" s="21">
        <f>C346</f>
        <v>2293</v>
      </c>
      <c r="D345" s="21">
        <f t="shared" ref="D345:F345" si="138">D346</f>
        <v>2400</v>
      </c>
      <c r="E345" s="21">
        <f t="shared" si="138"/>
        <v>2400</v>
      </c>
      <c r="F345" s="21">
        <f t="shared" si="138"/>
        <v>2400</v>
      </c>
      <c r="H345" s="4"/>
    </row>
    <row r="346" spans="1:8" x14ac:dyDescent="0.25">
      <c r="A346" s="22">
        <v>4</v>
      </c>
      <c r="B346" s="39" t="s">
        <v>108</v>
      </c>
      <c r="C346" s="24">
        <f t="shared" ref="C346:F347" si="139">C347</f>
        <v>2293</v>
      </c>
      <c r="D346" s="24">
        <f t="shared" si="139"/>
        <v>2400</v>
      </c>
      <c r="E346" s="24">
        <f t="shared" si="139"/>
        <v>2400</v>
      </c>
      <c r="F346" s="24">
        <f t="shared" si="139"/>
        <v>2400</v>
      </c>
      <c r="H346" s="4"/>
    </row>
    <row r="347" spans="1:8" x14ac:dyDescent="0.25">
      <c r="A347" s="25">
        <v>42</v>
      </c>
      <c r="B347" s="40" t="s">
        <v>109</v>
      </c>
      <c r="C347" s="27">
        <f t="shared" si="139"/>
        <v>2293</v>
      </c>
      <c r="D347" s="27">
        <f t="shared" si="139"/>
        <v>2400</v>
      </c>
      <c r="E347" s="27">
        <f t="shared" si="139"/>
        <v>2400</v>
      </c>
      <c r="F347" s="27">
        <f t="shared" si="139"/>
        <v>2400</v>
      </c>
      <c r="H347" s="4"/>
    </row>
    <row r="348" spans="1:8" x14ac:dyDescent="0.25">
      <c r="A348" s="28">
        <v>422</v>
      </c>
      <c r="B348" s="41" t="s">
        <v>110</v>
      </c>
      <c r="C348" s="30">
        <f t="shared" ref="C348:F348" si="140">SUM(C349:C350)</f>
        <v>2293</v>
      </c>
      <c r="D348" s="30">
        <f t="shared" si="140"/>
        <v>2400</v>
      </c>
      <c r="E348" s="30">
        <f t="shared" si="140"/>
        <v>2400</v>
      </c>
      <c r="F348" s="30">
        <f t="shared" si="140"/>
        <v>2400</v>
      </c>
      <c r="H348" s="4"/>
    </row>
    <row r="349" spans="1:8" x14ac:dyDescent="0.25">
      <c r="A349" s="31">
        <v>42222</v>
      </c>
      <c r="B349" s="42" t="s">
        <v>137</v>
      </c>
      <c r="C349" s="33">
        <v>700</v>
      </c>
      <c r="D349" s="33">
        <v>1000</v>
      </c>
      <c r="E349" s="33">
        <v>1000</v>
      </c>
      <c r="F349" s="33">
        <v>1000</v>
      </c>
      <c r="H349" s="4"/>
    </row>
    <row r="350" spans="1:8" x14ac:dyDescent="0.25">
      <c r="A350" s="31">
        <v>42231</v>
      </c>
      <c r="B350" s="42" t="s">
        <v>112</v>
      </c>
      <c r="C350" s="33">
        <v>1593</v>
      </c>
      <c r="D350" s="33">
        <v>1400</v>
      </c>
      <c r="E350" s="33">
        <v>1400</v>
      </c>
      <c r="F350" s="33">
        <v>1400</v>
      </c>
      <c r="H350" s="4"/>
    </row>
    <row r="351" spans="1:8" x14ac:dyDescent="0.25">
      <c r="A351" s="19" t="s">
        <v>113</v>
      </c>
      <c r="B351" s="7" t="s">
        <v>118</v>
      </c>
      <c r="C351" s="21">
        <f t="shared" ref="C351:F351" si="141">C354</f>
        <v>0</v>
      </c>
      <c r="D351" s="21">
        <f t="shared" si="141"/>
        <v>0</v>
      </c>
      <c r="E351" s="21">
        <f t="shared" si="141"/>
        <v>0</v>
      </c>
      <c r="F351" s="21">
        <f t="shared" si="141"/>
        <v>0</v>
      </c>
      <c r="H351" s="4"/>
    </row>
    <row r="352" spans="1:8" x14ac:dyDescent="0.25">
      <c r="A352" s="22">
        <v>4</v>
      </c>
      <c r="B352" s="39" t="s">
        <v>108</v>
      </c>
      <c r="C352" s="24">
        <f t="shared" ref="C352:F353" si="142">C353</f>
        <v>0</v>
      </c>
      <c r="D352" s="24">
        <f t="shared" si="142"/>
        <v>0</v>
      </c>
      <c r="E352" s="24">
        <f t="shared" si="142"/>
        <v>0</v>
      </c>
      <c r="F352" s="24">
        <f t="shared" si="142"/>
        <v>0</v>
      </c>
      <c r="H352" s="4"/>
    </row>
    <row r="353" spans="1:12" x14ac:dyDescent="0.25">
      <c r="A353" s="25">
        <v>42</v>
      </c>
      <c r="B353" s="40" t="s">
        <v>109</v>
      </c>
      <c r="C353" s="73">
        <f t="shared" si="142"/>
        <v>0</v>
      </c>
      <c r="D353" s="73">
        <f t="shared" si="142"/>
        <v>0</v>
      </c>
      <c r="E353" s="73">
        <f t="shared" si="142"/>
        <v>0</v>
      </c>
      <c r="F353" s="73">
        <f t="shared" si="142"/>
        <v>0</v>
      </c>
    </row>
    <row r="354" spans="1:12" x14ac:dyDescent="0.25">
      <c r="A354" s="28">
        <v>422</v>
      </c>
      <c r="B354" s="41" t="s">
        <v>110</v>
      </c>
      <c r="C354" s="74">
        <f t="shared" ref="C354:F354" si="143">SUM(C355:C357)</f>
        <v>0</v>
      </c>
      <c r="D354" s="74">
        <f t="shared" si="143"/>
        <v>0</v>
      </c>
      <c r="E354" s="74">
        <f t="shared" si="143"/>
        <v>0</v>
      </c>
      <c r="F354" s="74">
        <f t="shared" si="143"/>
        <v>0</v>
      </c>
    </row>
    <row r="355" spans="1:12" x14ac:dyDescent="0.25">
      <c r="A355" s="57">
        <v>42211</v>
      </c>
      <c r="B355" s="42" t="s">
        <v>111</v>
      </c>
      <c r="C355" s="33">
        <v>0</v>
      </c>
      <c r="D355" s="33">
        <v>0</v>
      </c>
      <c r="E355" s="33">
        <v>0</v>
      </c>
      <c r="F355" s="33">
        <v>0</v>
      </c>
      <c r="H355" s="4"/>
      <c r="I355" s="4"/>
      <c r="J355" s="4"/>
      <c r="K355" s="4"/>
      <c r="L355" s="4"/>
    </row>
    <row r="356" spans="1:12" x14ac:dyDescent="0.25">
      <c r="A356" s="31">
        <v>42219</v>
      </c>
      <c r="B356" s="42" t="s">
        <v>117</v>
      </c>
      <c r="C356" s="33">
        <v>0</v>
      </c>
      <c r="D356" s="33">
        <v>0</v>
      </c>
      <c r="E356" s="33">
        <v>0</v>
      </c>
      <c r="F356" s="33">
        <v>0</v>
      </c>
      <c r="H356" s="4"/>
      <c r="I356" s="4"/>
      <c r="J356" s="4"/>
      <c r="K356" s="4"/>
      <c r="L356" s="4"/>
    </row>
    <row r="357" spans="1:12" x14ac:dyDescent="0.25">
      <c r="A357" s="31">
        <v>42231</v>
      </c>
      <c r="B357" s="42" t="s">
        <v>112</v>
      </c>
      <c r="C357" s="33">
        <v>0</v>
      </c>
      <c r="D357" s="33">
        <v>0</v>
      </c>
      <c r="E357" s="33">
        <v>0</v>
      </c>
      <c r="F357" s="33">
        <v>0</v>
      </c>
      <c r="H357" s="4"/>
      <c r="I357" s="4"/>
      <c r="J357" s="4"/>
      <c r="K357" s="4"/>
      <c r="L357" s="4"/>
    </row>
    <row r="358" spans="1:12" x14ac:dyDescent="0.25">
      <c r="A358" s="8"/>
      <c r="H358" s="4"/>
      <c r="I358" s="4"/>
      <c r="J358" s="4"/>
      <c r="K358" s="4"/>
      <c r="L358" s="4"/>
    </row>
    <row r="359" spans="1:12" x14ac:dyDescent="0.25">
      <c r="B359" t="s">
        <v>7</v>
      </c>
      <c r="E359" t="s">
        <v>8</v>
      </c>
    </row>
    <row r="360" spans="1:12" x14ac:dyDescent="0.25">
      <c r="B360" t="s">
        <v>5</v>
      </c>
      <c r="E360" t="s">
        <v>6</v>
      </c>
    </row>
  </sheetData>
  <pageMargins left="0.7" right="0.7" top="0.75" bottom="0.75" header="0.3" footer="0.3"/>
  <pageSetup paperSize="9" scale="59" fitToHeight="0" orientation="landscape" r:id="rId1"/>
  <ignoredErrors>
    <ignoredError sqref="C115:F115 C344:F344 C257 D257:F257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L142"/>
  <sheetViews>
    <sheetView workbookViewId="0">
      <selection activeCell="I28" sqref="I28"/>
    </sheetView>
  </sheetViews>
  <sheetFormatPr defaultRowHeight="15" x14ac:dyDescent="0.25"/>
  <cols>
    <col min="1" max="1" width="19.85546875" style="96" customWidth="1"/>
    <col min="2" max="2" width="68.28515625" style="96" customWidth="1"/>
    <col min="3" max="4" width="14.7109375" style="96" customWidth="1"/>
    <col min="5" max="5" width="15.42578125" style="96" customWidth="1"/>
    <col min="6" max="6" width="14.7109375" style="96" customWidth="1"/>
    <col min="7" max="7" width="9.140625" style="96"/>
    <col min="8" max="8" width="8.28515625" style="96" customWidth="1"/>
    <col min="9" max="9" width="13.85546875" style="96" customWidth="1"/>
    <col min="10" max="10" width="11.7109375" style="96" customWidth="1"/>
    <col min="11" max="11" width="11.42578125" style="96" customWidth="1"/>
    <col min="12" max="12" width="12.85546875" style="96" customWidth="1"/>
    <col min="13" max="16384" width="9.140625" style="96"/>
  </cols>
  <sheetData>
    <row r="1" spans="1:12" ht="45" x14ac:dyDescent="0.25">
      <c r="A1" s="114" t="s">
        <v>22</v>
      </c>
      <c r="B1" s="114" t="s">
        <v>23</v>
      </c>
      <c r="C1" s="72" t="s">
        <v>260</v>
      </c>
      <c r="D1" s="72" t="s">
        <v>261</v>
      </c>
      <c r="E1" s="72" t="s">
        <v>262</v>
      </c>
      <c r="F1" s="72" t="s">
        <v>263</v>
      </c>
      <c r="I1" s="129" t="s">
        <v>199</v>
      </c>
      <c r="J1" s="129" t="s">
        <v>198</v>
      </c>
      <c r="K1" s="129" t="s">
        <v>271</v>
      </c>
      <c r="L1" s="129" t="s">
        <v>272</v>
      </c>
    </row>
    <row r="2" spans="1:12" x14ac:dyDescent="0.25">
      <c r="A2" s="63"/>
      <c r="B2" s="97" t="s">
        <v>154</v>
      </c>
      <c r="C2" s="62">
        <f>C3+C22+C119+C126</f>
        <v>2936441</v>
      </c>
      <c r="D2" s="62">
        <f t="shared" ref="D2:F2" si="0">D3+D22+D119+D126</f>
        <v>3141480</v>
      </c>
      <c r="E2" s="62">
        <f t="shared" si="0"/>
        <v>3217980</v>
      </c>
      <c r="F2" s="62">
        <f t="shared" si="0"/>
        <v>3239780</v>
      </c>
      <c r="H2" s="124" t="s">
        <v>190</v>
      </c>
      <c r="I2" s="127">
        <f>C57+C73+C80+C91+C133+C24+C68</f>
        <v>225200</v>
      </c>
      <c r="J2" s="127">
        <f t="shared" ref="J2:L2" si="1">D57+D73+D80+D91+D133+D24+D68</f>
        <v>303450</v>
      </c>
      <c r="K2" s="127">
        <f t="shared" si="1"/>
        <v>310250</v>
      </c>
      <c r="L2" s="127">
        <f t="shared" si="1"/>
        <v>322850</v>
      </c>
    </row>
    <row r="3" spans="1:12" x14ac:dyDescent="0.25">
      <c r="A3" s="109" t="s">
        <v>15</v>
      </c>
      <c r="B3" s="113" t="s">
        <v>14</v>
      </c>
      <c r="C3" s="111">
        <f>C4+C10+C16</f>
        <v>2331810</v>
      </c>
      <c r="D3" s="111">
        <f t="shared" ref="D3:F3" si="2">D4+D10+D16</f>
        <v>2444510</v>
      </c>
      <c r="E3" s="111">
        <f t="shared" si="2"/>
        <v>2505010</v>
      </c>
      <c r="F3" s="111">
        <f t="shared" si="2"/>
        <v>2505010</v>
      </c>
      <c r="H3" s="124" t="s">
        <v>191</v>
      </c>
      <c r="I3" s="127">
        <f>C29+C128</f>
        <v>2693</v>
      </c>
      <c r="J3" s="127">
        <f>D29+D128</f>
        <v>4000</v>
      </c>
      <c r="K3" s="127">
        <f>E29+E128</f>
        <v>4000</v>
      </c>
      <c r="L3" s="127">
        <f>F29+F128</f>
        <v>4000</v>
      </c>
    </row>
    <row r="4" spans="1:12" x14ac:dyDescent="0.25">
      <c r="A4" s="103" t="s">
        <v>69</v>
      </c>
      <c r="B4" s="104" t="s">
        <v>13</v>
      </c>
      <c r="C4" s="105">
        <f>C5</f>
        <v>161010</v>
      </c>
      <c r="D4" s="105">
        <f t="shared" ref="D4:F4" si="3">D5</f>
        <v>161010</v>
      </c>
      <c r="E4" s="105">
        <f t="shared" si="3"/>
        <v>161010</v>
      </c>
      <c r="F4" s="105">
        <f t="shared" si="3"/>
        <v>161010</v>
      </c>
      <c r="H4" s="124" t="s">
        <v>192</v>
      </c>
      <c r="I4" s="127">
        <f>C34</f>
        <v>1995</v>
      </c>
      <c r="J4" s="127">
        <f>D34</f>
        <v>0</v>
      </c>
      <c r="K4" s="127">
        <f>E34</f>
        <v>0</v>
      </c>
      <c r="L4" s="127">
        <f>F34</f>
        <v>0</v>
      </c>
    </row>
    <row r="5" spans="1:12" x14ac:dyDescent="0.25">
      <c r="A5" s="99" t="s">
        <v>9</v>
      </c>
      <c r="B5" s="100" t="s">
        <v>12</v>
      </c>
      <c r="C5" s="101">
        <f>C6</f>
        <v>161010</v>
      </c>
      <c r="D5" s="101">
        <f t="shared" ref="D5:F7" si="4">D6</f>
        <v>161010</v>
      </c>
      <c r="E5" s="101">
        <f t="shared" si="4"/>
        <v>161010</v>
      </c>
      <c r="F5" s="101">
        <f t="shared" si="4"/>
        <v>161010</v>
      </c>
      <c r="H5" s="124" t="s">
        <v>193</v>
      </c>
      <c r="I5" s="127">
        <f>C5+C121+C11</f>
        <v>187555</v>
      </c>
      <c r="J5" s="127">
        <f>D5+D121</f>
        <v>188010</v>
      </c>
      <c r="K5" s="127">
        <f>E5+E121</f>
        <v>188010</v>
      </c>
      <c r="L5" s="127">
        <f>F5+F121</f>
        <v>188010</v>
      </c>
    </row>
    <row r="6" spans="1:12" x14ac:dyDescent="0.25">
      <c r="A6" s="93">
        <v>6</v>
      </c>
      <c r="B6" s="91" t="s">
        <v>160</v>
      </c>
      <c r="C6" s="92">
        <f>C7</f>
        <v>161010</v>
      </c>
      <c r="D6" s="92">
        <f t="shared" si="4"/>
        <v>161010</v>
      </c>
      <c r="E6" s="92">
        <f t="shared" si="4"/>
        <v>161010</v>
      </c>
      <c r="F6" s="92">
        <f t="shared" si="4"/>
        <v>161010</v>
      </c>
      <c r="H6" s="124" t="s">
        <v>196</v>
      </c>
      <c r="I6" s="127">
        <f>C109</f>
        <v>600</v>
      </c>
      <c r="J6" s="127">
        <f>D109</f>
        <v>600</v>
      </c>
      <c r="K6" s="127">
        <f>E109</f>
        <v>600</v>
      </c>
      <c r="L6" s="127">
        <f>F109</f>
        <v>600</v>
      </c>
    </row>
    <row r="7" spans="1:12" x14ac:dyDescent="0.25">
      <c r="A7" s="63">
        <v>67</v>
      </c>
      <c r="B7" s="61" t="s">
        <v>161</v>
      </c>
      <c r="C7" s="64">
        <f>C8</f>
        <v>161010</v>
      </c>
      <c r="D7" s="64">
        <f t="shared" si="4"/>
        <v>161010</v>
      </c>
      <c r="E7" s="64">
        <f t="shared" si="4"/>
        <v>161010</v>
      </c>
      <c r="F7" s="64">
        <f t="shared" si="4"/>
        <v>161010</v>
      </c>
      <c r="H7" s="124" t="s">
        <v>197</v>
      </c>
      <c r="I7" s="127">
        <f>C85+C114</f>
        <v>57980</v>
      </c>
      <c r="J7" s="127">
        <f>D85+D114</f>
        <v>64750</v>
      </c>
      <c r="K7" s="127">
        <f>E85+E114</f>
        <v>64850</v>
      </c>
      <c r="L7" s="127">
        <f>F85+F114</f>
        <v>64950</v>
      </c>
    </row>
    <row r="8" spans="1:12" x14ac:dyDescent="0.25">
      <c r="A8" s="63">
        <v>671</v>
      </c>
      <c r="B8" s="88" t="s">
        <v>162</v>
      </c>
      <c r="C8" s="98">
        <f t="shared" ref="C8:F8" si="5">C9</f>
        <v>161010</v>
      </c>
      <c r="D8" s="98">
        <f t="shared" si="5"/>
        <v>161010</v>
      </c>
      <c r="E8" s="98">
        <f t="shared" si="5"/>
        <v>161010</v>
      </c>
      <c r="F8" s="98">
        <f t="shared" si="5"/>
        <v>161010</v>
      </c>
      <c r="H8" s="124" t="s">
        <v>194</v>
      </c>
      <c r="I8" s="127">
        <f>C17</f>
        <v>2170800</v>
      </c>
      <c r="J8" s="127">
        <f>D17</f>
        <v>2283500</v>
      </c>
      <c r="K8" s="127">
        <f>E17</f>
        <v>2344000</v>
      </c>
      <c r="L8" s="127">
        <f>F17</f>
        <v>2344000</v>
      </c>
    </row>
    <row r="9" spans="1:12" x14ac:dyDescent="0.25">
      <c r="A9" s="63">
        <v>67111</v>
      </c>
      <c r="B9" s="88" t="s">
        <v>163</v>
      </c>
      <c r="C9" s="64">
        <v>161010</v>
      </c>
      <c r="D9" s="64">
        <v>161010</v>
      </c>
      <c r="E9" s="64">
        <v>161010</v>
      </c>
      <c r="F9" s="64">
        <v>161010</v>
      </c>
      <c r="H9" s="124" t="s">
        <v>195</v>
      </c>
      <c r="I9" s="127">
        <f>C97+C138+C39+C62+C103</f>
        <v>289618</v>
      </c>
      <c r="J9" s="127">
        <f t="shared" ref="J9:L9" si="6">D97+D138+D39+D62+D103</f>
        <v>297170</v>
      </c>
      <c r="K9" s="127">
        <f t="shared" si="6"/>
        <v>306270</v>
      </c>
      <c r="L9" s="127">
        <f t="shared" si="6"/>
        <v>315370</v>
      </c>
    </row>
    <row r="10" spans="1:12" x14ac:dyDescent="0.25">
      <c r="A10" s="103" t="s">
        <v>158</v>
      </c>
      <c r="B10" s="106" t="s">
        <v>157</v>
      </c>
      <c r="C10" s="105">
        <f t="shared" ref="C10:F14" si="7">C11</f>
        <v>0</v>
      </c>
      <c r="D10" s="105">
        <f t="shared" si="7"/>
        <v>0</v>
      </c>
      <c r="E10" s="105">
        <f t="shared" si="7"/>
        <v>0</v>
      </c>
      <c r="F10" s="105">
        <f t="shared" si="7"/>
        <v>0</v>
      </c>
      <c r="I10" s="128">
        <f>SUM(I2:I9)</f>
        <v>2936441</v>
      </c>
      <c r="J10" s="128">
        <f>SUM(J2:J9)</f>
        <v>3141480</v>
      </c>
      <c r="K10" s="128">
        <f>SUM(K2:K9)</f>
        <v>3217980</v>
      </c>
      <c r="L10" s="128">
        <f>SUM(L2:L9)</f>
        <v>3239780</v>
      </c>
    </row>
    <row r="11" spans="1:12" x14ac:dyDescent="0.25">
      <c r="A11" s="99" t="s">
        <v>9</v>
      </c>
      <c r="B11" s="100" t="s">
        <v>12</v>
      </c>
      <c r="C11" s="101">
        <f>C12</f>
        <v>0</v>
      </c>
      <c r="D11" s="101">
        <f t="shared" si="7"/>
        <v>0</v>
      </c>
      <c r="E11" s="101">
        <f t="shared" si="7"/>
        <v>0</v>
      </c>
      <c r="F11" s="101">
        <f t="shared" si="7"/>
        <v>0</v>
      </c>
    </row>
    <row r="12" spans="1:12" x14ac:dyDescent="0.25">
      <c r="A12" s="93">
        <v>6</v>
      </c>
      <c r="B12" s="91" t="s">
        <v>160</v>
      </c>
      <c r="C12" s="92">
        <f>C13</f>
        <v>0</v>
      </c>
      <c r="D12" s="92">
        <f t="shared" si="7"/>
        <v>0</v>
      </c>
      <c r="E12" s="92">
        <f t="shared" si="7"/>
        <v>0</v>
      </c>
      <c r="F12" s="92">
        <f t="shared" si="7"/>
        <v>0</v>
      </c>
    </row>
    <row r="13" spans="1:12" x14ac:dyDescent="0.25">
      <c r="A13" s="63">
        <v>67</v>
      </c>
      <c r="B13" s="89" t="s">
        <v>161</v>
      </c>
      <c r="C13" s="64">
        <f>C14</f>
        <v>0</v>
      </c>
      <c r="D13" s="64">
        <f t="shared" si="7"/>
        <v>0</v>
      </c>
      <c r="E13" s="64">
        <f t="shared" si="7"/>
        <v>0</v>
      </c>
      <c r="F13" s="64">
        <f t="shared" si="7"/>
        <v>0</v>
      </c>
    </row>
    <row r="14" spans="1:12" x14ac:dyDescent="0.25">
      <c r="A14" s="63">
        <v>671</v>
      </c>
      <c r="B14" s="88" t="s">
        <v>162</v>
      </c>
      <c r="C14" s="98">
        <f t="shared" si="7"/>
        <v>0</v>
      </c>
      <c r="D14" s="98">
        <f t="shared" si="7"/>
        <v>0</v>
      </c>
      <c r="E14" s="98">
        <f t="shared" si="7"/>
        <v>0</v>
      </c>
      <c r="F14" s="98">
        <f t="shared" si="7"/>
        <v>0</v>
      </c>
    </row>
    <row r="15" spans="1:12" x14ac:dyDescent="0.25">
      <c r="A15" s="63">
        <v>67111</v>
      </c>
      <c r="B15" s="88" t="s">
        <v>163</v>
      </c>
      <c r="C15" s="64">
        <v>0</v>
      </c>
      <c r="D15" s="64">
        <v>0</v>
      </c>
      <c r="E15" s="64">
        <v>0</v>
      </c>
      <c r="F15" s="64">
        <v>0</v>
      </c>
    </row>
    <row r="16" spans="1:12" x14ac:dyDescent="0.25">
      <c r="A16" s="103" t="s">
        <v>159</v>
      </c>
      <c r="B16" s="103" t="s">
        <v>71</v>
      </c>
      <c r="C16" s="105">
        <f t="shared" ref="C16:F20" si="8">C17</f>
        <v>2170800</v>
      </c>
      <c r="D16" s="105">
        <f t="shared" si="8"/>
        <v>2283500</v>
      </c>
      <c r="E16" s="105">
        <f t="shared" si="8"/>
        <v>2344000</v>
      </c>
      <c r="F16" s="105">
        <f t="shared" si="8"/>
        <v>2344000</v>
      </c>
    </row>
    <row r="17" spans="1:6" x14ac:dyDescent="0.25">
      <c r="A17" s="99" t="s">
        <v>26</v>
      </c>
      <c r="B17" s="99" t="s">
        <v>164</v>
      </c>
      <c r="C17" s="101">
        <f>C18</f>
        <v>2170800</v>
      </c>
      <c r="D17" s="101">
        <f t="shared" si="8"/>
        <v>2283500</v>
      </c>
      <c r="E17" s="101">
        <f t="shared" si="8"/>
        <v>2344000</v>
      </c>
      <c r="F17" s="101">
        <f t="shared" si="8"/>
        <v>2344000</v>
      </c>
    </row>
    <row r="18" spans="1:6" x14ac:dyDescent="0.25">
      <c r="A18" s="93">
        <v>6</v>
      </c>
      <c r="B18" s="91" t="s">
        <v>160</v>
      </c>
      <c r="C18" s="92">
        <f>C19</f>
        <v>2170800</v>
      </c>
      <c r="D18" s="92">
        <f t="shared" si="8"/>
        <v>2283500</v>
      </c>
      <c r="E18" s="92">
        <f t="shared" si="8"/>
        <v>2344000</v>
      </c>
      <c r="F18" s="92">
        <f t="shared" si="8"/>
        <v>2344000</v>
      </c>
    </row>
    <row r="19" spans="1:6" x14ac:dyDescent="0.25">
      <c r="A19" s="63">
        <v>63</v>
      </c>
      <c r="B19" s="61" t="s">
        <v>165</v>
      </c>
      <c r="C19" s="64">
        <f>C20</f>
        <v>2170800</v>
      </c>
      <c r="D19" s="64">
        <f t="shared" si="8"/>
        <v>2283500</v>
      </c>
      <c r="E19" s="64">
        <f t="shared" si="8"/>
        <v>2344000</v>
      </c>
      <c r="F19" s="64">
        <f t="shared" si="8"/>
        <v>2344000</v>
      </c>
    </row>
    <row r="20" spans="1:6" x14ac:dyDescent="0.25">
      <c r="A20" s="63">
        <v>636</v>
      </c>
      <c r="B20" s="88" t="s">
        <v>166</v>
      </c>
      <c r="C20" s="98">
        <f t="shared" si="8"/>
        <v>2170800</v>
      </c>
      <c r="D20" s="98">
        <f t="shared" si="8"/>
        <v>2283500</v>
      </c>
      <c r="E20" s="98">
        <f t="shared" si="8"/>
        <v>2344000</v>
      </c>
      <c r="F20" s="98">
        <f t="shared" si="8"/>
        <v>2344000</v>
      </c>
    </row>
    <row r="21" spans="1:6" x14ac:dyDescent="0.25">
      <c r="A21" s="63">
        <v>63612</v>
      </c>
      <c r="B21" s="88" t="s">
        <v>167</v>
      </c>
      <c r="C21" s="64">
        <v>2170800</v>
      </c>
      <c r="D21" s="64">
        <v>2283500</v>
      </c>
      <c r="E21" s="64">
        <v>2344000</v>
      </c>
      <c r="F21" s="64">
        <v>2344000</v>
      </c>
    </row>
    <row r="22" spans="1:6" x14ac:dyDescent="0.25">
      <c r="A22" s="109" t="s">
        <v>96</v>
      </c>
      <c r="B22" s="112" t="s">
        <v>102</v>
      </c>
      <c r="C22" s="111">
        <f>C23+C56+C73+C79+C96+C108+C67+C102</f>
        <v>575793</v>
      </c>
      <c r="D22" s="111">
        <f t="shared" ref="D22:F22" si="9">D23+D56+D73+D79+D96+D108+D67+D102</f>
        <v>667570</v>
      </c>
      <c r="E22" s="111">
        <f t="shared" si="9"/>
        <v>683570</v>
      </c>
      <c r="F22" s="111">
        <f t="shared" si="9"/>
        <v>705370</v>
      </c>
    </row>
    <row r="23" spans="1:6" x14ac:dyDescent="0.25">
      <c r="A23" s="103" t="s">
        <v>97</v>
      </c>
      <c r="B23" s="103" t="s">
        <v>101</v>
      </c>
      <c r="C23" s="107">
        <f>C24+C29+C34+C39</f>
        <v>44197</v>
      </c>
      <c r="D23" s="107">
        <f t="shared" ref="D23:F23" si="10">D24+D29+D34+D39</f>
        <v>60775</v>
      </c>
      <c r="E23" s="107">
        <f t="shared" si="10"/>
        <v>60875</v>
      </c>
      <c r="F23" s="107">
        <f t="shared" si="10"/>
        <v>60975</v>
      </c>
    </row>
    <row r="24" spans="1:6" x14ac:dyDescent="0.25">
      <c r="A24" s="99" t="s">
        <v>98</v>
      </c>
      <c r="B24" s="99" t="s">
        <v>100</v>
      </c>
      <c r="C24" s="102">
        <f>C25</f>
        <v>21150</v>
      </c>
      <c r="D24" s="102">
        <f t="shared" ref="D24:F26" si="11">D25</f>
        <v>37500</v>
      </c>
      <c r="E24" s="102">
        <f t="shared" si="11"/>
        <v>37500</v>
      </c>
      <c r="F24" s="102">
        <f t="shared" si="11"/>
        <v>37500</v>
      </c>
    </row>
    <row r="25" spans="1:6" x14ac:dyDescent="0.25">
      <c r="A25" s="93">
        <v>6</v>
      </c>
      <c r="B25" s="91" t="s">
        <v>160</v>
      </c>
      <c r="C25" s="90">
        <f>C26</f>
        <v>21150</v>
      </c>
      <c r="D25" s="90">
        <f t="shared" si="11"/>
        <v>37500</v>
      </c>
      <c r="E25" s="90">
        <f t="shared" si="11"/>
        <v>37500</v>
      </c>
      <c r="F25" s="90">
        <f t="shared" si="11"/>
        <v>37500</v>
      </c>
    </row>
    <row r="26" spans="1:6" x14ac:dyDescent="0.25">
      <c r="A26" s="63">
        <v>67</v>
      </c>
      <c r="B26" s="61" t="s">
        <v>161</v>
      </c>
      <c r="C26" s="62">
        <f>C27</f>
        <v>21150</v>
      </c>
      <c r="D26" s="62">
        <f t="shared" si="11"/>
        <v>37500</v>
      </c>
      <c r="E26" s="62">
        <f t="shared" si="11"/>
        <v>37500</v>
      </c>
      <c r="F26" s="62">
        <f t="shared" si="11"/>
        <v>37500</v>
      </c>
    </row>
    <row r="27" spans="1:6" x14ac:dyDescent="0.25">
      <c r="A27" s="63">
        <v>671</v>
      </c>
      <c r="B27" s="88" t="s">
        <v>162</v>
      </c>
      <c r="C27" s="64">
        <f t="shared" ref="C27:F27" si="12">C28</f>
        <v>21150</v>
      </c>
      <c r="D27" s="64">
        <f t="shared" si="12"/>
        <v>37500</v>
      </c>
      <c r="E27" s="64">
        <f t="shared" si="12"/>
        <v>37500</v>
      </c>
      <c r="F27" s="64">
        <f t="shared" si="12"/>
        <v>37500</v>
      </c>
    </row>
    <row r="28" spans="1:6" x14ac:dyDescent="0.25">
      <c r="A28" s="63">
        <v>67111</v>
      </c>
      <c r="B28" s="88" t="s">
        <v>163</v>
      </c>
      <c r="C28" s="64">
        <v>21150</v>
      </c>
      <c r="D28" s="64">
        <v>37500</v>
      </c>
      <c r="E28" s="64">
        <v>37500</v>
      </c>
      <c r="F28" s="64">
        <v>37500</v>
      </c>
    </row>
    <row r="29" spans="1:6" x14ac:dyDescent="0.25">
      <c r="A29" s="99" t="s">
        <v>99</v>
      </c>
      <c r="B29" s="99" t="s">
        <v>104</v>
      </c>
      <c r="C29" s="102">
        <f>C30</f>
        <v>400</v>
      </c>
      <c r="D29" s="102">
        <f t="shared" ref="D29:F29" si="13">D30</f>
        <v>1600</v>
      </c>
      <c r="E29" s="102">
        <f t="shared" si="13"/>
        <v>1600</v>
      </c>
      <c r="F29" s="102">
        <f t="shared" si="13"/>
        <v>1600</v>
      </c>
    </row>
    <row r="30" spans="1:6" x14ac:dyDescent="0.25">
      <c r="A30" s="93">
        <v>6</v>
      </c>
      <c r="B30" s="91" t="s">
        <v>160</v>
      </c>
      <c r="C30" s="90">
        <f>C31</f>
        <v>400</v>
      </c>
      <c r="D30" s="90">
        <f t="shared" ref="D30:F32" si="14">D31</f>
        <v>1600</v>
      </c>
      <c r="E30" s="90">
        <f t="shared" si="14"/>
        <v>1600</v>
      </c>
      <c r="F30" s="90">
        <f t="shared" si="14"/>
        <v>1600</v>
      </c>
    </row>
    <row r="31" spans="1:6" ht="26.25" x14ac:dyDescent="0.25">
      <c r="A31" s="63">
        <v>66</v>
      </c>
      <c r="B31" s="94" t="s">
        <v>169</v>
      </c>
      <c r="C31" s="62">
        <f>C32</f>
        <v>400</v>
      </c>
      <c r="D31" s="62">
        <f t="shared" si="14"/>
        <v>1600</v>
      </c>
      <c r="E31" s="62">
        <f t="shared" si="14"/>
        <v>1600</v>
      </c>
      <c r="F31" s="62">
        <f t="shared" si="14"/>
        <v>1600</v>
      </c>
    </row>
    <row r="32" spans="1:6" x14ac:dyDescent="0.25">
      <c r="A32" s="63">
        <v>661</v>
      </c>
      <c r="B32" s="88" t="s">
        <v>168</v>
      </c>
      <c r="C32" s="64">
        <f>C33</f>
        <v>400</v>
      </c>
      <c r="D32" s="64">
        <f t="shared" si="14"/>
        <v>1600</v>
      </c>
      <c r="E32" s="64">
        <f t="shared" si="14"/>
        <v>1600</v>
      </c>
      <c r="F32" s="64">
        <f t="shared" si="14"/>
        <v>1600</v>
      </c>
    </row>
    <row r="33" spans="1:6" x14ac:dyDescent="0.25">
      <c r="A33" s="63">
        <v>66151</v>
      </c>
      <c r="B33" s="88" t="s">
        <v>170</v>
      </c>
      <c r="C33" s="64">
        <v>400</v>
      </c>
      <c r="D33" s="64">
        <v>1600</v>
      </c>
      <c r="E33" s="64">
        <v>1600</v>
      </c>
      <c r="F33" s="64">
        <v>1600</v>
      </c>
    </row>
    <row r="34" spans="1:6" x14ac:dyDescent="0.25">
      <c r="A34" s="99" t="s">
        <v>103</v>
      </c>
      <c r="B34" s="99" t="s">
        <v>114</v>
      </c>
      <c r="C34" s="101">
        <f>C35</f>
        <v>1995</v>
      </c>
      <c r="D34" s="101">
        <f t="shared" ref="D34:F34" si="15">D35</f>
        <v>0</v>
      </c>
      <c r="E34" s="101">
        <f t="shared" si="15"/>
        <v>0</v>
      </c>
      <c r="F34" s="101">
        <f t="shared" si="15"/>
        <v>0</v>
      </c>
    </row>
    <row r="35" spans="1:6" x14ac:dyDescent="0.25">
      <c r="A35" s="93">
        <v>9</v>
      </c>
      <c r="B35" s="93" t="s">
        <v>171</v>
      </c>
      <c r="C35" s="92">
        <f>C36</f>
        <v>1995</v>
      </c>
      <c r="D35" s="92">
        <f t="shared" ref="D35:F36" si="16">D36</f>
        <v>0</v>
      </c>
      <c r="E35" s="92">
        <f t="shared" si="16"/>
        <v>0</v>
      </c>
      <c r="F35" s="92">
        <f t="shared" si="16"/>
        <v>0</v>
      </c>
    </row>
    <row r="36" spans="1:6" x14ac:dyDescent="0.25">
      <c r="A36" s="63">
        <v>92</v>
      </c>
      <c r="B36" s="63" t="s">
        <v>172</v>
      </c>
      <c r="C36" s="64">
        <f>C37</f>
        <v>1995</v>
      </c>
      <c r="D36" s="64">
        <f t="shared" si="16"/>
        <v>0</v>
      </c>
      <c r="E36" s="64">
        <f t="shared" si="16"/>
        <v>0</v>
      </c>
      <c r="F36" s="64">
        <f t="shared" si="16"/>
        <v>0</v>
      </c>
    </row>
    <row r="37" spans="1:6" x14ac:dyDescent="0.25">
      <c r="A37" s="63">
        <v>922</v>
      </c>
      <c r="B37" s="88" t="s">
        <v>173</v>
      </c>
      <c r="C37" s="64">
        <f t="shared" ref="C37:F37" si="17">C38</f>
        <v>1995</v>
      </c>
      <c r="D37" s="64">
        <f t="shared" si="17"/>
        <v>0</v>
      </c>
      <c r="E37" s="64">
        <f t="shared" si="17"/>
        <v>0</v>
      </c>
      <c r="F37" s="64">
        <f t="shared" si="17"/>
        <v>0</v>
      </c>
    </row>
    <row r="38" spans="1:6" x14ac:dyDescent="0.25">
      <c r="A38" s="63">
        <v>92211</v>
      </c>
      <c r="B38" s="88" t="s">
        <v>174</v>
      </c>
      <c r="C38" s="64">
        <v>1995</v>
      </c>
      <c r="D38" s="64">
        <v>0</v>
      </c>
      <c r="E38" s="64">
        <v>0</v>
      </c>
      <c r="F38" s="64">
        <v>0</v>
      </c>
    </row>
    <row r="39" spans="1:6" x14ac:dyDescent="0.25">
      <c r="A39" s="99" t="s">
        <v>113</v>
      </c>
      <c r="B39" s="99" t="s">
        <v>118</v>
      </c>
      <c r="C39" s="101">
        <f>C40</f>
        <v>20652</v>
      </c>
      <c r="D39" s="101">
        <f t="shared" ref="D39:F39" si="18">D40</f>
        <v>21675</v>
      </c>
      <c r="E39" s="101">
        <f t="shared" si="18"/>
        <v>21775</v>
      </c>
      <c r="F39" s="101">
        <f t="shared" si="18"/>
        <v>21875</v>
      </c>
    </row>
    <row r="40" spans="1:6" x14ac:dyDescent="0.25">
      <c r="A40" s="93">
        <v>6</v>
      </c>
      <c r="B40" s="91" t="s">
        <v>160</v>
      </c>
      <c r="C40" s="92">
        <f>C41+C49+C52</f>
        <v>20652</v>
      </c>
      <c r="D40" s="92">
        <f t="shared" ref="D40:F40" si="19">D41+D49+D52</f>
        <v>21675</v>
      </c>
      <c r="E40" s="92">
        <f t="shared" si="19"/>
        <v>21775</v>
      </c>
      <c r="F40" s="92">
        <f t="shared" si="19"/>
        <v>21875</v>
      </c>
    </row>
    <row r="41" spans="1:6" x14ac:dyDescent="0.25">
      <c r="A41" s="63">
        <v>63</v>
      </c>
      <c r="B41" s="61" t="s">
        <v>258</v>
      </c>
      <c r="C41" s="64">
        <f>C42+C44+C47</f>
        <v>1689</v>
      </c>
      <c r="D41" s="64">
        <f t="shared" ref="D41:F41" si="20">D42+D44+D47</f>
        <v>3200</v>
      </c>
      <c r="E41" s="64">
        <f t="shared" si="20"/>
        <v>3300</v>
      </c>
      <c r="F41" s="64">
        <f t="shared" si="20"/>
        <v>3400</v>
      </c>
    </row>
    <row r="42" spans="1:6" x14ac:dyDescent="0.25">
      <c r="A42" s="63">
        <v>633</v>
      </c>
      <c r="B42" s="63" t="s">
        <v>177</v>
      </c>
      <c r="C42" s="64">
        <f t="shared" ref="C42:F42" si="21">C43</f>
        <v>0</v>
      </c>
      <c r="D42" s="64">
        <f t="shared" si="21"/>
        <v>0</v>
      </c>
      <c r="E42" s="64">
        <f t="shared" si="21"/>
        <v>0</v>
      </c>
      <c r="F42" s="64">
        <f t="shared" si="21"/>
        <v>0</v>
      </c>
    </row>
    <row r="43" spans="1:6" x14ac:dyDescent="0.25">
      <c r="A43" s="63">
        <v>63312</v>
      </c>
      <c r="B43" s="63" t="s">
        <v>178</v>
      </c>
      <c r="C43" s="64">
        <v>0</v>
      </c>
      <c r="D43" s="64">
        <v>0</v>
      </c>
      <c r="E43" s="64">
        <v>0</v>
      </c>
      <c r="F43" s="64">
        <v>0</v>
      </c>
    </row>
    <row r="44" spans="1:6" x14ac:dyDescent="0.25">
      <c r="A44" s="63">
        <v>636</v>
      </c>
      <c r="B44" s="88" t="s">
        <v>166</v>
      </c>
      <c r="C44" s="64">
        <f t="shared" ref="C44:F44" si="22">SUM(C45:C46)</f>
        <v>1689</v>
      </c>
      <c r="D44" s="64">
        <f t="shared" si="22"/>
        <v>3200</v>
      </c>
      <c r="E44" s="64">
        <f t="shared" si="22"/>
        <v>3300</v>
      </c>
      <c r="F44" s="64">
        <f t="shared" si="22"/>
        <v>3400</v>
      </c>
    </row>
    <row r="45" spans="1:6" x14ac:dyDescent="0.25">
      <c r="A45" s="63">
        <v>63612</v>
      </c>
      <c r="B45" s="88" t="s">
        <v>167</v>
      </c>
      <c r="C45" s="64">
        <v>1689</v>
      </c>
      <c r="D45" s="64">
        <v>1700</v>
      </c>
      <c r="E45" s="64">
        <v>1800</v>
      </c>
      <c r="F45" s="64">
        <v>1900</v>
      </c>
    </row>
    <row r="46" spans="1:6" x14ac:dyDescent="0.25">
      <c r="A46" s="63">
        <v>63622</v>
      </c>
      <c r="B46" s="88" t="s">
        <v>179</v>
      </c>
      <c r="C46" s="64">
        <v>0</v>
      </c>
      <c r="D46" s="64">
        <v>1500</v>
      </c>
      <c r="E46" s="64">
        <v>1500</v>
      </c>
      <c r="F46" s="64">
        <v>1500</v>
      </c>
    </row>
    <row r="47" spans="1:6" x14ac:dyDescent="0.25">
      <c r="A47" s="63">
        <v>638</v>
      </c>
      <c r="B47" s="88" t="s">
        <v>180</v>
      </c>
      <c r="C47" s="64">
        <f t="shared" ref="C47:F47" si="23">C48</f>
        <v>0</v>
      </c>
      <c r="D47" s="64">
        <f t="shared" si="23"/>
        <v>0</v>
      </c>
      <c r="E47" s="64">
        <f t="shared" si="23"/>
        <v>0</v>
      </c>
      <c r="F47" s="64">
        <f t="shared" si="23"/>
        <v>0</v>
      </c>
    </row>
    <row r="48" spans="1:6" x14ac:dyDescent="0.25">
      <c r="A48" s="63">
        <v>63811</v>
      </c>
      <c r="B48" s="88" t="s">
        <v>181</v>
      </c>
      <c r="C48" s="64">
        <v>0</v>
      </c>
      <c r="D48" s="64">
        <v>0</v>
      </c>
      <c r="E48" s="64">
        <v>0</v>
      </c>
      <c r="F48" s="64">
        <v>0</v>
      </c>
    </row>
    <row r="49" spans="1:6" x14ac:dyDescent="0.25">
      <c r="A49" s="63">
        <v>64</v>
      </c>
      <c r="B49" s="88" t="s">
        <v>175</v>
      </c>
      <c r="C49" s="64">
        <f>C50</f>
        <v>0</v>
      </c>
      <c r="D49" s="64">
        <f t="shared" ref="D49:F49" si="24">D50</f>
        <v>0</v>
      </c>
      <c r="E49" s="64">
        <f t="shared" si="24"/>
        <v>0</v>
      </c>
      <c r="F49" s="64">
        <f t="shared" si="24"/>
        <v>0</v>
      </c>
    </row>
    <row r="50" spans="1:6" x14ac:dyDescent="0.25">
      <c r="A50" s="63">
        <v>641</v>
      </c>
      <c r="B50" s="88" t="s">
        <v>182</v>
      </c>
      <c r="C50" s="64">
        <f t="shared" ref="C50:F50" si="25">C51</f>
        <v>0</v>
      </c>
      <c r="D50" s="64">
        <f t="shared" si="25"/>
        <v>0</v>
      </c>
      <c r="E50" s="64">
        <f t="shared" si="25"/>
        <v>0</v>
      </c>
      <c r="F50" s="64">
        <f t="shared" si="25"/>
        <v>0</v>
      </c>
    </row>
    <row r="51" spans="1:6" x14ac:dyDescent="0.25">
      <c r="A51" s="63">
        <v>64132</v>
      </c>
      <c r="B51" s="88" t="s">
        <v>183</v>
      </c>
      <c r="C51" s="64">
        <v>0</v>
      </c>
      <c r="D51" s="64">
        <v>0</v>
      </c>
      <c r="E51" s="64">
        <v>0</v>
      </c>
      <c r="F51" s="64">
        <v>0</v>
      </c>
    </row>
    <row r="52" spans="1:6" ht="25.5" x14ac:dyDescent="0.25">
      <c r="A52" s="63">
        <v>65</v>
      </c>
      <c r="B52" s="95" t="s">
        <v>176</v>
      </c>
      <c r="C52" s="64">
        <f>C53</f>
        <v>18963</v>
      </c>
      <c r="D52" s="64">
        <f t="shared" ref="D52:F52" si="26">D53</f>
        <v>18475</v>
      </c>
      <c r="E52" s="64">
        <f t="shared" si="26"/>
        <v>18475</v>
      </c>
      <c r="F52" s="64">
        <f t="shared" si="26"/>
        <v>18475</v>
      </c>
    </row>
    <row r="53" spans="1:6" x14ac:dyDescent="0.25">
      <c r="A53" s="63">
        <v>652</v>
      </c>
      <c r="B53" s="88" t="s">
        <v>184</v>
      </c>
      <c r="C53" s="64">
        <f t="shared" ref="C53:F53" si="27">SUM(C54:C55)</f>
        <v>18963</v>
      </c>
      <c r="D53" s="64">
        <f t="shared" si="27"/>
        <v>18475</v>
      </c>
      <c r="E53" s="64">
        <f t="shared" si="27"/>
        <v>18475</v>
      </c>
      <c r="F53" s="64">
        <f t="shared" si="27"/>
        <v>18475</v>
      </c>
    </row>
    <row r="54" spans="1:6" x14ac:dyDescent="0.25">
      <c r="A54" s="63">
        <v>65264</v>
      </c>
      <c r="B54" s="88" t="s">
        <v>185</v>
      </c>
      <c r="C54" s="64">
        <v>0</v>
      </c>
      <c r="D54" s="64">
        <v>0</v>
      </c>
      <c r="E54" s="64">
        <v>0</v>
      </c>
      <c r="F54" s="64">
        <v>0</v>
      </c>
    </row>
    <row r="55" spans="1:6" x14ac:dyDescent="0.25">
      <c r="A55" s="63">
        <v>65269</v>
      </c>
      <c r="B55" s="88" t="s">
        <v>186</v>
      </c>
      <c r="C55" s="64">
        <v>18963</v>
      </c>
      <c r="D55" s="64">
        <v>18475</v>
      </c>
      <c r="E55" s="64">
        <v>18475</v>
      </c>
      <c r="F55" s="64">
        <v>18475</v>
      </c>
    </row>
    <row r="56" spans="1:6" x14ac:dyDescent="0.25">
      <c r="A56" s="103" t="s">
        <v>119</v>
      </c>
      <c r="B56" s="103" t="s">
        <v>139</v>
      </c>
      <c r="C56" s="107">
        <f>C57+C62</f>
        <v>153991</v>
      </c>
      <c r="D56" s="107">
        <f t="shared" ref="D56:F56" si="28">D57+D62</f>
        <v>200795</v>
      </c>
      <c r="E56" s="107">
        <f t="shared" si="28"/>
        <v>208595</v>
      </c>
      <c r="F56" s="107">
        <f t="shared" si="28"/>
        <v>222195</v>
      </c>
    </row>
    <row r="57" spans="1:6" x14ac:dyDescent="0.25">
      <c r="A57" s="99" t="s">
        <v>98</v>
      </c>
      <c r="B57" s="99" t="s">
        <v>100</v>
      </c>
      <c r="C57" s="102">
        <f>C58</f>
        <v>108400</v>
      </c>
      <c r="D57" s="102">
        <f t="shared" ref="D57:F59" si="29">D58</f>
        <v>154300</v>
      </c>
      <c r="E57" s="102">
        <f t="shared" si="29"/>
        <v>160100</v>
      </c>
      <c r="F57" s="102">
        <f t="shared" si="29"/>
        <v>171700</v>
      </c>
    </row>
    <row r="58" spans="1:6" x14ac:dyDescent="0.25">
      <c r="A58" s="93">
        <v>6</v>
      </c>
      <c r="B58" s="91" t="s">
        <v>160</v>
      </c>
      <c r="C58" s="90">
        <f>C59</f>
        <v>108400</v>
      </c>
      <c r="D58" s="90">
        <f t="shared" si="29"/>
        <v>154300</v>
      </c>
      <c r="E58" s="90">
        <f t="shared" si="29"/>
        <v>160100</v>
      </c>
      <c r="F58" s="90">
        <f t="shared" si="29"/>
        <v>171700</v>
      </c>
    </row>
    <row r="59" spans="1:6" x14ac:dyDescent="0.25">
      <c r="A59" s="63">
        <v>67</v>
      </c>
      <c r="B59" s="61" t="s">
        <v>161</v>
      </c>
      <c r="C59" s="62">
        <f>C60</f>
        <v>108400</v>
      </c>
      <c r="D59" s="62">
        <f t="shared" si="29"/>
        <v>154300</v>
      </c>
      <c r="E59" s="62">
        <f t="shared" si="29"/>
        <v>160100</v>
      </c>
      <c r="F59" s="62">
        <f t="shared" si="29"/>
        <v>171700</v>
      </c>
    </row>
    <row r="60" spans="1:6" x14ac:dyDescent="0.25">
      <c r="A60" s="63">
        <v>671</v>
      </c>
      <c r="B60" s="88" t="s">
        <v>162</v>
      </c>
      <c r="C60" s="64">
        <f t="shared" ref="C60:F71" si="30">C61</f>
        <v>108400</v>
      </c>
      <c r="D60" s="64">
        <f t="shared" si="30"/>
        <v>154300</v>
      </c>
      <c r="E60" s="64">
        <f t="shared" si="30"/>
        <v>160100</v>
      </c>
      <c r="F60" s="64">
        <f t="shared" si="30"/>
        <v>171700</v>
      </c>
    </row>
    <row r="61" spans="1:6" x14ac:dyDescent="0.25">
      <c r="A61" s="63">
        <v>67111</v>
      </c>
      <c r="B61" s="88" t="s">
        <v>163</v>
      </c>
      <c r="C61" s="64">
        <v>108400</v>
      </c>
      <c r="D61" s="64">
        <v>154300</v>
      </c>
      <c r="E61" s="64">
        <v>160100</v>
      </c>
      <c r="F61" s="64">
        <v>171700</v>
      </c>
    </row>
    <row r="62" spans="1:6" x14ac:dyDescent="0.25">
      <c r="A62" s="99" t="s">
        <v>113</v>
      </c>
      <c r="B62" s="99" t="s">
        <v>118</v>
      </c>
      <c r="C62" s="102">
        <f>C63</f>
        <v>45591</v>
      </c>
      <c r="D62" s="102">
        <f t="shared" ref="D62:F64" si="31">D63</f>
        <v>46495</v>
      </c>
      <c r="E62" s="102">
        <f t="shared" si="31"/>
        <v>48495</v>
      </c>
      <c r="F62" s="102">
        <f t="shared" si="31"/>
        <v>50495</v>
      </c>
    </row>
    <row r="63" spans="1:6" x14ac:dyDescent="0.25">
      <c r="A63" s="93">
        <v>6</v>
      </c>
      <c r="B63" s="91" t="s">
        <v>160</v>
      </c>
      <c r="C63" s="90">
        <f>C64</f>
        <v>45591</v>
      </c>
      <c r="D63" s="90">
        <f t="shared" si="31"/>
        <v>46495</v>
      </c>
      <c r="E63" s="90">
        <f t="shared" si="31"/>
        <v>48495</v>
      </c>
      <c r="F63" s="90">
        <f t="shared" si="31"/>
        <v>50495</v>
      </c>
    </row>
    <row r="64" spans="1:6" ht="25.5" x14ac:dyDescent="0.25">
      <c r="A64" s="63">
        <v>65</v>
      </c>
      <c r="B64" s="95" t="s">
        <v>176</v>
      </c>
      <c r="C64" s="62">
        <f>C65</f>
        <v>45591</v>
      </c>
      <c r="D64" s="62">
        <f t="shared" si="31"/>
        <v>46495</v>
      </c>
      <c r="E64" s="62">
        <f t="shared" si="31"/>
        <v>48495</v>
      </c>
      <c r="F64" s="62">
        <f t="shared" si="31"/>
        <v>50495</v>
      </c>
    </row>
    <row r="65" spans="1:6" x14ac:dyDescent="0.25">
      <c r="A65" s="63">
        <v>652</v>
      </c>
      <c r="B65" s="88" t="s">
        <v>184</v>
      </c>
      <c r="C65" s="64">
        <f t="shared" si="30"/>
        <v>45591</v>
      </c>
      <c r="D65" s="64">
        <f t="shared" si="30"/>
        <v>46495</v>
      </c>
      <c r="E65" s="64">
        <f t="shared" si="30"/>
        <v>48495</v>
      </c>
      <c r="F65" s="64">
        <f t="shared" si="30"/>
        <v>50495</v>
      </c>
    </row>
    <row r="66" spans="1:6" x14ac:dyDescent="0.25">
      <c r="A66" s="63">
        <v>65264</v>
      </c>
      <c r="B66" s="88" t="s">
        <v>185</v>
      </c>
      <c r="C66" s="64">
        <v>45591</v>
      </c>
      <c r="D66" s="64">
        <v>46495</v>
      </c>
      <c r="E66" s="64">
        <v>48495</v>
      </c>
      <c r="F66" s="64">
        <v>50495</v>
      </c>
    </row>
    <row r="67" spans="1:6" x14ac:dyDescent="0.25">
      <c r="A67" s="103" t="s">
        <v>120</v>
      </c>
      <c r="B67" s="103" t="s">
        <v>121</v>
      </c>
      <c r="C67" s="107">
        <f>C68</f>
        <v>0</v>
      </c>
      <c r="D67" s="107">
        <f t="shared" ref="D67:F70" si="32">D68</f>
        <v>12000</v>
      </c>
      <c r="E67" s="107">
        <f t="shared" si="32"/>
        <v>12000</v>
      </c>
      <c r="F67" s="107">
        <f t="shared" si="32"/>
        <v>12000</v>
      </c>
    </row>
    <row r="68" spans="1:6" x14ac:dyDescent="0.25">
      <c r="A68" s="99" t="s">
        <v>98</v>
      </c>
      <c r="B68" s="99" t="s">
        <v>100</v>
      </c>
      <c r="C68" s="102">
        <f>C69</f>
        <v>0</v>
      </c>
      <c r="D68" s="102">
        <f t="shared" si="32"/>
        <v>12000</v>
      </c>
      <c r="E68" s="102">
        <f t="shared" si="32"/>
        <v>12000</v>
      </c>
      <c r="F68" s="102">
        <f t="shared" si="32"/>
        <v>12000</v>
      </c>
    </row>
    <row r="69" spans="1:6" x14ac:dyDescent="0.25">
      <c r="A69" s="93">
        <v>6</v>
      </c>
      <c r="B69" s="91" t="s">
        <v>160</v>
      </c>
      <c r="C69" s="90">
        <f>C70</f>
        <v>0</v>
      </c>
      <c r="D69" s="90">
        <f t="shared" si="32"/>
        <v>12000</v>
      </c>
      <c r="E69" s="90">
        <f t="shared" si="32"/>
        <v>12000</v>
      </c>
      <c r="F69" s="90">
        <f t="shared" si="32"/>
        <v>12000</v>
      </c>
    </row>
    <row r="70" spans="1:6" x14ac:dyDescent="0.25">
      <c r="A70" s="63">
        <v>67</v>
      </c>
      <c r="B70" s="61" t="s">
        <v>161</v>
      </c>
      <c r="C70" s="62">
        <f>C71</f>
        <v>0</v>
      </c>
      <c r="D70" s="62">
        <f t="shared" si="32"/>
        <v>12000</v>
      </c>
      <c r="E70" s="62">
        <f t="shared" si="32"/>
        <v>12000</v>
      </c>
      <c r="F70" s="62">
        <f t="shared" si="32"/>
        <v>12000</v>
      </c>
    </row>
    <row r="71" spans="1:6" x14ac:dyDescent="0.25">
      <c r="A71" s="63">
        <v>671</v>
      </c>
      <c r="B71" s="88" t="s">
        <v>162</v>
      </c>
      <c r="C71" s="64">
        <f t="shared" si="30"/>
        <v>0</v>
      </c>
      <c r="D71" s="64">
        <f t="shared" si="30"/>
        <v>12000</v>
      </c>
      <c r="E71" s="64">
        <f t="shared" si="30"/>
        <v>12000</v>
      </c>
      <c r="F71" s="64">
        <f t="shared" si="30"/>
        <v>12000</v>
      </c>
    </row>
    <row r="72" spans="1:6" x14ac:dyDescent="0.25">
      <c r="A72" s="63">
        <v>67111</v>
      </c>
      <c r="B72" s="88" t="s">
        <v>163</v>
      </c>
      <c r="C72" s="33">
        <v>0</v>
      </c>
      <c r="D72" s="64">
        <v>12000</v>
      </c>
      <c r="E72" s="64">
        <v>12000</v>
      </c>
      <c r="F72" s="64">
        <v>12000</v>
      </c>
    </row>
    <row r="73" spans="1:6" x14ac:dyDescent="0.25">
      <c r="A73" s="103" t="s">
        <v>122</v>
      </c>
      <c r="B73" s="103" t="s">
        <v>140</v>
      </c>
      <c r="C73" s="107">
        <f>C74</f>
        <v>24000</v>
      </c>
      <c r="D73" s="107">
        <f t="shared" ref="D73:F76" si="33">D74</f>
        <v>24000</v>
      </c>
      <c r="E73" s="107">
        <f t="shared" si="33"/>
        <v>25000</v>
      </c>
      <c r="F73" s="107">
        <f t="shared" si="33"/>
        <v>26000</v>
      </c>
    </row>
    <row r="74" spans="1:6" x14ac:dyDescent="0.25">
      <c r="A74" s="99" t="s">
        <v>98</v>
      </c>
      <c r="B74" s="99" t="s">
        <v>100</v>
      </c>
      <c r="C74" s="102">
        <f>C75</f>
        <v>24000</v>
      </c>
      <c r="D74" s="102">
        <f t="shared" si="33"/>
        <v>24000</v>
      </c>
      <c r="E74" s="102">
        <f t="shared" si="33"/>
        <v>25000</v>
      </c>
      <c r="F74" s="102">
        <f t="shared" si="33"/>
        <v>26000</v>
      </c>
    </row>
    <row r="75" spans="1:6" x14ac:dyDescent="0.25">
      <c r="A75" s="93">
        <v>6</v>
      </c>
      <c r="B75" s="91" t="s">
        <v>160</v>
      </c>
      <c r="C75" s="90">
        <f>C76</f>
        <v>24000</v>
      </c>
      <c r="D75" s="90">
        <f t="shared" si="33"/>
        <v>24000</v>
      </c>
      <c r="E75" s="90">
        <f t="shared" si="33"/>
        <v>25000</v>
      </c>
      <c r="F75" s="90">
        <f t="shared" si="33"/>
        <v>26000</v>
      </c>
    </row>
    <row r="76" spans="1:6" x14ac:dyDescent="0.25">
      <c r="A76" s="63">
        <v>67</v>
      </c>
      <c r="B76" s="61" t="s">
        <v>161</v>
      </c>
      <c r="C76" s="62">
        <f>C77</f>
        <v>24000</v>
      </c>
      <c r="D76" s="62">
        <f t="shared" si="33"/>
        <v>24000</v>
      </c>
      <c r="E76" s="62">
        <f t="shared" si="33"/>
        <v>25000</v>
      </c>
      <c r="F76" s="62">
        <f t="shared" si="33"/>
        <v>26000</v>
      </c>
    </row>
    <row r="77" spans="1:6" x14ac:dyDescent="0.25">
      <c r="A77" s="63">
        <v>671</v>
      </c>
      <c r="B77" s="88" t="s">
        <v>162</v>
      </c>
      <c r="C77" s="64">
        <f t="shared" ref="C77:F77" si="34">C78</f>
        <v>24000</v>
      </c>
      <c r="D77" s="64">
        <f t="shared" si="34"/>
        <v>24000</v>
      </c>
      <c r="E77" s="64">
        <f t="shared" si="34"/>
        <v>25000</v>
      </c>
      <c r="F77" s="64">
        <f t="shared" si="34"/>
        <v>26000</v>
      </c>
    </row>
    <row r="78" spans="1:6" x14ac:dyDescent="0.25">
      <c r="A78" s="63">
        <v>67111</v>
      </c>
      <c r="B78" s="88" t="s">
        <v>163</v>
      </c>
      <c r="C78" s="64">
        <v>24000</v>
      </c>
      <c r="D78" s="64">
        <v>24000</v>
      </c>
      <c r="E78" s="64">
        <v>25000</v>
      </c>
      <c r="F78" s="64">
        <v>26000</v>
      </c>
    </row>
    <row r="79" spans="1:6" x14ac:dyDescent="0.25">
      <c r="A79" s="103" t="s">
        <v>123</v>
      </c>
      <c r="B79" s="103" t="s">
        <v>187</v>
      </c>
      <c r="C79" s="107">
        <f t="shared" ref="C79:F79" si="35">C80+C85</f>
        <v>125250</v>
      </c>
      <c r="D79" s="107">
        <f t="shared" si="35"/>
        <v>135900</v>
      </c>
      <c r="E79" s="107">
        <f t="shared" si="35"/>
        <v>135900</v>
      </c>
      <c r="F79" s="107">
        <f t="shared" si="35"/>
        <v>135900</v>
      </c>
    </row>
    <row r="80" spans="1:6" x14ac:dyDescent="0.25">
      <c r="A80" s="99" t="s">
        <v>98</v>
      </c>
      <c r="B80" s="99" t="s">
        <v>100</v>
      </c>
      <c r="C80" s="102">
        <f>C81</f>
        <v>71650</v>
      </c>
      <c r="D80" s="102">
        <f t="shared" ref="D80:F82" si="36">D81</f>
        <v>75650</v>
      </c>
      <c r="E80" s="102">
        <f t="shared" si="36"/>
        <v>75650</v>
      </c>
      <c r="F80" s="102">
        <f t="shared" si="36"/>
        <v>75650</v>
      </c>
    </row>
    <row r="81" spans="1:6" x14ac:dyDescent="0.25">
      <c r="A81" s="93">
        <v>6</v>
      </c>
      <c r="B81" s="91" t="s">
        <v>160</v>
      </c>
      <c r="C81" s="90">
        <f>C82</f>
        <v>71650</v>
      </c>
      <c r="D81" s="90">
        <f t="shared" si="36"/>
        <v>75650</v>
      </c>
      <c r="E81" s="90">
        <f t="shared" si="36"/>
        <v>75650</v>
      </c>
      <c r="F81" s="90">
        <f t="shared" si="36"/>
        <v>75650</v>
      </c>
    </row>
    <row r="82" spans="1:6" x14ac:dyDescent="0.25">
      <c r="A82" s="63">
        <v>67</v>
      </c>
      <c r="B82" s="61" t="s">
        <v>161</v>
      </c>
      <c r="C82" s="62">
        <f>C83</f>
        <v>71650</v>
      </c>
      <c r="D82" s="62">
        <f t="shared" si="36"/>
        <v>75650</v>
      </c>
      <c r="E82" s="62">
        <f t="shared" si="36"/>
        <v>75650</v>
      </c>
      <c r="F82" s="62">
        <f t="shared" si="36"/>
        <v>75650</v>
      </c>
    </row>
    <row r="83" spans="1:6" x14ac:dyDescent="0.25">
      <c r="A83" s="63">
        <v>671</v>
      </c>
      <c r="B83" s="88" t="s">
        <v>162</v>
      </c>
      <c r="C83" s="64">
        <f t="shared" ref="C83:F83" si="37">C84</f>
        <v>71650</v>
      </c>
      <c r="D83" s="64">
        <f t="shared" si="37"/>
        <v>75650</v>
      </c>
      <c r="E83" s="64">
        <f t="shared" si="37"/>
        <v>75650</v>
      </c>
      <c r="F83" s="64">
        <f t="shared" si="37"/>
        <v>75650</v>
      </c>
    </row>
    <row r="84" spans="1:6" x14ac:dyDescent="0.25">
      <c r="A84" s="63">
        <v>67111</v>
      </c>
      <c r="B84" s="88" t="s">
        <v>163</v>
      </c>
      <c r="C84" s="64">
        <v>71650</v>
      </c>
      <c r="D84" s="64">
        <v>75650</v>
      </c>
      <c r="E84" s="64">
        <v>75650</v>
      </c>
      <c r="F84" s="64">
        <v>75650</v>
      </c>
    </row>
    <row r="85" spans="1:6" x14ac:dyDescent="0.25">
      <c r="A85" s="99" t="s">
        <v>124</v>
      </c>
      <c r="B85" s="99" t="s">
        <v>142</v>
      </c>
      <c r="C85" s="101">
        <f>C86</f>
        <v>53600</v>
      </c>
      <c r="D85" s="101">
        <f t="shared" ref="D85:F87" si="38">D86</f>
        <v>60250</v>
      </c>
      <c r="E85" s="101">
        <f t="shared" si="38"/>
        <v>60250</v>
      </c>
      <c r="F85" s="101">
        <f t="shared" si="38"/>
        <v>60250</v>
      </c>
    </row>
    <row r="86" spans="1:6" x14ac:dyDescent="0.25">
      <c r="A86" s="93">
        <v>6</v>
      </c>
      <c r="B86" s="91" t="s">
        <v>160</v>
      </c>
      <c r="C86" s="92">
        <f>C87</f>
        <v>53600</v>
      </c>
      <c r="D86" s="92">
        <f t="shared" si="38"/>
        <v>60250</v>
      </c>
      <c r="E86" s="92">
        <f t="shared" si="38"/>
        <v>60250</v>
      </c>
      <c r="F86" s="92">
        <f t="shared" si="38"/>
        <v>60250</v>
      </c>
    </row>
    <row r="87" spans="1:6" x14ac:dyDescent="0.25">
      <c r="A87" s="63">
        <v>67</v>
      </c>
      <c r="B87" s="61" t="s">
        <v>161</v>
      </c>
      <c r="C87" s="64">
        <f>C88</f>
        <v>53600</v>
      </c>
      <c r="D87" s="64">
        <f t="shared" si="38"/>
        <v>60250</v>
      </c>
      <c r="E87" s="64">
        <f t="shared" si="38"/>
        <v>60250</v>
      </c>
      <c r="F87" s="64">
        <f t="shared" si="38"/>
        <v>60250</v>
      </c>
    </row>
    <row r="88" spans="1:6" x14ac:dyDescent="0.25">
      <c r="A88" s="63">
        <v>671</v>
      </c>
      <c r="B88" s="88" t="s">
        <v>162</v>
      </c>
      <c r="C88" s="64">
        <f t="shared" ref="C88:F88" si="39">C89</f>
        <v>53600</v>
      </c>
      <c r="D88" s="64">
        <f t="shared" si="39"/>
        <v>60250</v>
      </c>
      <c r="E88" s="64">
        <f t="shared" si="39"/>
        <v>60250</v>
      </c>
      <c r="F88" s="64">
        <f t="shared" si="39"/>
        <v>60250</v>
      </c>
    </row>
    <row r="89" spans="1:6" x14ac:dyDescent="0.25">
      <c r="A89" s="63">
        <v>67111</v>
      </c>
      <c r="B89" s="88" t="s">
        <v>163</v>
      </c>
      <c r="C89" s="64">
        <v>53600</v>
      </c>
      <c r="D89" s="64">
        <v>60250</v>
      </c>
      <c r="E89" s="64">
        <v>60250</v>
      </c>
      <c r="F89" s="64">
        <v>60250</v>
      </c>
    </row>
    <row r="90" spans="1:6" x14ac:dyDescent="0.25">
      <c r="A90" s="103" t="s">
        <v>125</v>
      </c>
      <c r="B90" s="103" t="s">
        <v>143</v>
      </c>
      <c r="C90" s="105">
        <f t="shared" ref="C90:F94" si="40">C91</f>
        <v>0</v>
      </c>
      <c r="D90" s="105">
        <f t="shared" si="40"/>
        <v>0</v>
      </c>
      <c r="E90" s="105">
        <f t="shared" si="40"/>
        <v>0</v>
      </c>
      <c r="F90" s="105">
        <f t="shared" si="40"/>
        <v>0</v>
      </c>
    </row>
    <row r="91" spans="1:6" x14ac:dyDescent="0.25">
      <c r="A91" s="99" t="s">
        <v>98</v>
      </c>
      <c r="B91" s="99" t="s">
        <v>100</v>
      </c>
      <c r="C91" s="101">
        <f>C92</f>
        <v>0</v>
      </c>
      <c r="D91" s="101">
        <f t="shared" si="40"/>
        <v>0</v>
      </c>
      <c r="E91" s="101">
        <f t="shared" si="40"/>
        <v>0</v>
      </c>
      <c r="F91" s="101">
        <f t="shared" si="40"/>
        <v>0</v>
      </c>
    </row>
    <row r="92" spans="1:6" x14ac:dyDescent="0.25">
      <c r="A92" s="93">
        <v>6</v>
      </c>
      <c r="B92" s="91" t="s">
        <v>160</v>
      </c>
      <c r="C92" s="92">
        <f>C93</f>
        <v>0</v>
      </c>
      <c r="D92" s="92">
        <f t="shared" si="40"/>
        <v>0</v>
      </c>
      <c r="E92" s="92">
        <f t="shared" si="40"/>
        <v>0</v>
      </c>
      <c r="F92" s="92">
        <f t="shared" si="40"/>
        <v>0</v>
      </c>
    </row>
    <row r="93" spans="1:6" x14ac:dyDescent="0.25">
      <c r="A93" s="63">
        <v>67</v>
      </c>
      <c r="B93" s="61" t="s">
        <v>161</v>
      </c>
      <c r="C93" s="64">
        <f>C94</f>
        <v>0</v>
      </c>
      <c r="D93" s="64">
        <f t="shared" si="40"/>
        <v>0</v>
      </c>
      <c r="E93" s="64">
        <f t="shared" si="40"/>
        <v>0</v>
      </c>
      <c r="F93" s="64">
        <f t="shared" si="40"/>
        <v>0</v>
      </c>
    </row>
    <row r="94" spans="1:6" x14ac:dyDescent="0.25">
      <c r="A94" s="63">
        <v>671</v>
      </c>
      <c r="B94" s="63" t="s">
        <v>162</v>
      </c>
      <c r="C94" s="64">
        <f t="shared" si="40"/>
        <v>0</v>
      </c>
      <c r="D94" s="64">
        <f t="shared" si="40"/>
        <v>0</v>
      </c>
      <c r="E94" s="64">
        <f t="shared" si="40"/>
        <v>0</v>
      </c>
      <c r="F94" s="64">
        <f t="shared" si="40"/>
        <v>0</v>
      </c>
    </row>
    <row r="95" spans="1:6" x14ac:dyDescent="0.25">
      <c r="A95" s="63">
        <v>67111</v>
      </c>
      <c r="B95" s="63" t="s">
        <v>163</v>
      </c>
      <c r="C95" s="64">
        <v>0</v>
      </c>
      <c r="D95" s="64">
        <v>0</v>
      </c>
      <c r="E95" s="64">
        <v>0</v>
      </c>
      <c r="F95" s="64">
        <v>0</v>
      </c>
    </row>
    <row r="96" spans="1:6" x14ac:dyDescent="0.25">
      <c r="A96" s="103" t="s">
        <v>126</v>
      </c>
      <c r="B96" s="103" t="s">
        <v>127</v>
      </c>
      <c r="C96" s="107">
        <f t="shared" ref="C96:F106" si="41">C97</f>
        <v>37000</v>
      </c>
      <c r="D96" s="107">
        <f t="shared" si="41"/>
        <v>39000</v>
      </c>
      <c r="E96" s="107">
        <f t="shared" si="41"/>
        <v>41000</v>
      </c>
      <c r="F96" s="107">
        <f t="shared" si="41"/>
        <v>43000</v>
      </c>
    </row>
    <row r="97" spans="1:6" x14ac:dyDescent="0.25">
      <c r="A97" s="99" t="s">
        <v>113</v>
      </c>
      <c r="B97" s="99" t="s">
        <v>118</v>
      </c>
      <c r="C97" s="102">
        <f>C98</f>
        <v>37000</v>
      </c>
      <c r="D97" s="102">
        <f t="shared" si="41"/>
        <v>39000</v>
      </c>
      <c r="E97" s="102">
        <f t="shared" si="41"/>
        <v>41000</v>
      </c>
      <c r="F97" s="102">
        <f t="shared" si="41"/>
        <v>43000</v>
      </c>
    </row>
    <row r="98" spans="1:6" x14ac:dyDescent="0.25">
      <c r="A98" s="93">
        <v>6</v>
      </c>
      <c r="B98" s="91" t="s">
        <v>160</v>
      </c>
      <c r="C98" s="90">
        <f>C99</f>
        <v>37000</v>
      </c>
      <c r="D98" s="90">
        <f t="shared" si="41"/>
        <v>39000</v>
      </c>
      <c r="E98" s="90">
        <f t="shared" si="41"/>
        <v>41000</v>
      </c>
      <c r="F98" s="90">
        <f t="shared" si="41"/>
        <v>43000</v>
      </c>
    </row>
    <row r="99" spans="1:6" x14ac:dyDescent="0.25">
      <c r="A99" s="63">
        <v>63</v>
      </c>
      <c r="B99" s="61" t="s">
        <v>165</v>
      </c>
      <c r="C99" s="62">
        <f>C100</f>
        <v>37000</v>
      </c>
      <c r="D99" s="62">
        <f t="shared" si="41"/>
        <v>39000</v>
      </c>
      <c r="E99" s="62">
        <f t="shared" si="41"/>
        <v>41000</v>
      </c>
      <c r="F99" s="62">
        <f t="shared" si="41"/>
        <v>43000</v>
      </c>
    </row>
    <row r="100" spans="1:6" x14ac:dyDescent="0.25">
      <c r="A100" s="63">
        <v>636</v>
      </c>
      <c r="B100" s="88" t="s">
        <v>166</v>
      </c>
      <c r="C100" s="64">
        <f t="shared" si="41"/>
        <v>37000</v>
      </c>
      <c r="D100" s="64">
        <f t="shared" si="41"/>
        <v>39000</v>
      </c>
      <c r="E100" s="64">
        <f t="shared" si="41"/>
        <v>41000</v>
      </c>
      <c r="F100" s="64">
        <f t="shared" si="41"/>
        <v>43000</v>
      </c>
    </row>
    <row r="101" spans="1:6" ht="23.25" customHeight="1" x14ac:dyDescent="0.25">
      <c r="A101" s="63">
        <v>63622</v>
      </c>
      <c r="B101" s="95" t="s">
        <v>179</v>
      </c>
      <c r="C101" s="64">
        <v>37000</v>
      </c>
      <c r="D101" s="64">
        <v>39000</v>
      </c>
      <c r="E101" s="64">
        <v>41000</v>
      </c>
      <c r="F101" s="64">
        <v>43000</v>
      </c>
    </row>
    <row r="102" spans="1:6" ht="15.75" customHeight="1" x14ac:dyDescent="0.25">
      <c r="A102" s="103" t="s">
        <v>255</v>
      </c>
      <c r="B102" s="103" t="s">
        <v>256</v>
      </c>
      <c r="C102" s="107">
        <f t="shared" si="41"/>
        <v>186375</v>
      </c>
      <c r="D102" s="107">
        <f t="shared" si="41"/>
        <v>190000</v>
      </c>
      <c r="E102" s="107">
        <f t="shared" si="41"/>
        <v>195000</v>
      </c>
      <c r="F102" s="107">
        <f t="shared" si="41"/>
        <v>200000</v>
      </c>
    </row>
    <row r="103" spans="1:6" ht="12" customHeight="1" x14ac:dyDescent="0.25">
      <c r="A103" s="99" t="s">
        <v>113</v>
      </c>
      <c r="B103" s="99" t="s">
        <v>118</v>
      </c>
      <c r="C103" s="102">
        <f>C104</f>
        <v>186375</v>
      </c>
      <c r="D103" s="102">
        <f t="shared" si="41"/>
        <v>190000</v>
      </c>
      <c r="E103" s="102">
        <f t="shared" si="41"/>
        <v>195000</v>
      </c>
      <c r="F103" s="102">
        <f t="shared" si="41"/>
        <v>200000</v>
      </c>
    </row>
    <row r="104" spans="1:6" ht="13.5" customHeight="1" x14ac:dyDescent="0.25">
      <c r="A104" s="93">
        <v>6</v>
      </c>
      <c r="B104" s="91" t="s">
        <v>160</v>
      </c>
      <c r="C104" s="90">
        <f>C105</f>
        <v>186375</v>
      </c>
      <c r="D104" s="90">
        <f t="shared" si="41"/>
        <v>190000</v>
      </c>
      <c r="E104" s="90">
        <f t="shared" si="41"/>
        <v>195000</v>
      </c>
      <c r="F104" s="90">
        <f t="shared" si="41"/>
        <v>200000</v>
      </c>
    </row>
    <row r="105" spans="1:6" ht="13.5" customHeight="1" x14ac:dyDescent="0.25">
      <c r="A105" s="63">
        <v>63</v>
      </c>
      <c r="B105" s="61" t="s">
        <v>165</v>
      </c>
      <c r="C105" s="62">
        <f>C106</f>
        <v>186375</v>
      </c>
      <c r="D105" s="62">
        <f t="shared" si="41"/>
        <v>190000</v>
      </c>
      <c r="E105" s="62">
        <f t="shared" si="41"/>
        <v>195000</v>
      </c>
      <c r="F105" s="62">
        <f t="shared" si="41"/>
        <v>200000</v>
      </c>
    </row>
    <row r="106" spans="1:6" ht="17.25" customHeight="1" x14ac:dyDescent="0.25">
      <c r="A106" s="63">
        <v>636</v>
      </c>
      <c r="B106" s="88" t="s">
        <v>166</v>
      </c>
      <c r="C106" s="64">
        <f t="shared" si="41"/>
        <v>186375</v>
      </c>
      <c r="D106" s="64">
        <f t="shared" si="41"/>
        <v>190000</v>
      </c>
      <c r="E106" s="64">
        <f t="shared" si="41"/>
        <v>195000</v>
      </c>
      <c r="F106" s="64">
        <f t="shared" si="41"/>
        <v>200000</v>
      </c>
    </row>
    <row r="107" spans="1:6" ht="18.75" customHeight="1" x14ac:dyDescent="0.25">
      <c r="A107" s="63">
        <v>63612</v>
      </c>
      <c r="B107" s="88" t="s">
        <v>167</v>
      </c>
      <c r="C107" s="64">
        <v>186375</v>
      </c>
      <c r="D107" s="64">
        <v>190000</v>
      </c>
      <c r="E107" s="64">
        <v>195000</v>
      </c>
      <c r="F107" s="64">
        <v>200000</v>
      </c>
    </row>
    <row r="108" spans="1:6" x14ac:dyDescent="0.25">
      <c r="A108" s="103" t="s">
        <v>129</v>
      </c>
      <c r="B108" s="103" t="s">
        <v>146</v>
      </c>
      <c r="C108" s="107">
        <f t="shared" ref="C108:F108" si="42">C109+C114</f>
        <v>4980</v>
      </c>
      <c r="D108" s="107">
        <f t="shared" si="42"/>
        <v>5100</v>
      </c>
      <c r="E108" s="107">
        <f t="shared" si="42"/>
        <v>5200</v>
      </c>
      <c r="F108" s="107">
        <f t="shared" si="42"/>
        <v>5300</v>
      </c>
    </row>
    <row r="109" spans="1:6" x14ac:dyDescent="0.25">
      <c r="A109" s="99" t="s">
        <v>128</v>
      </c>
      <c r="B109" s="99" t="s">
        <v>147</v>
      </c>
      <c r="C109" s="102">
        <f>C110</f>
        <v>600</v>
      </c>
      <c r="D109" s="102">
        <f t="shared" ref="D109:F111" si="43">D110</f>
        <v>600</v>
      </c>
      <c r="E109" s="102">
        <f t="shared" si="43"/>
        <v>600</v>
      </c>
      <c r="F109" s="102">
        <f t="shared" si="43"/>
        <v>600</v>
      </c>
    </row>
    <row r="110" spans="1:6" x14ac:dyDescent="0.25">
      <c r="A110" s="93">
        <v>6</v>
      </c>
      <c r="B110" s="91" t="s">
        <v>160</v>
      </c>
      <c r="C110" s="90">
        <f>C111</f>
        <v>600</v>
      </c>
      <c r="D110" s="90">
        <f t="shared" si="43"/>
        <v>600</v>
      </c>
      <c r="E110" s="90">
        <f t="shared" si="43"/>
        <v>600</v>
      </c>
      <c r="F110" s="90">
        <f t="shared" si="43"/>
        <v>600</v>
      </c>
    </row>
    <row r="111" spans="1:6" x14ac:dyDescent="0.25">
      <c r="A111" s="63">
        <v>67</v>
      </c>
      <c r="B111" s="61" t="s">
        <v>161</v>
      </c>
      <c r="C111" s="62">
        <f>C112</f>
        <v>600</v>
      </c>
      <c r="D111" s="62">
        <f t="shared" si="43"/>
        <v>600</v>
      </c>
      <c r="E111" s="62">
        <f t="shared" si="43"/>
        <v>600</v>
      </c>
      <c r="F111" s="62">
        <f t="shared" si="43"/>
        <v>600</v>
      </c>
    </row>
    <row r="112" spans="1:6" x14ac:dyDescent="0.25">
      <c r="A112" s="63">
        <v>671</v>
      </c>
      <c r="B112" s="88" t="s">
        <v>162</v>
      </c>
      <c r="C112" s="64">
        <f t="shared" ref="C112:F112" si="44">C113</f>
        <v>600</v>
      </c>
      <c r="D112" s="64">
        <f t="shared" si="44"/>
        <v>600</v>
      </c>
      <c r="E112" s="64">
        <f t="shared" si="44"/>
        <v>600</v>
      </c>
      <c r="F112" s="64">
        <f t="shared" si="44"/>
        <v>600</v>
      </c>
    </row>
    <row r="113" spans="1:6" x14ac:dyDescent="0.25">
      <c r="A113" s="63">
        <v>67111</v>
      </c>
      <c r="B113" s="88" t="s">
        <v>163</v>
      </c>
      <c r="C113" s="64">
        <v>600</v>
      </c>
      <c r="D113" s="64">
        <v>600</v>
      </c>
      <c r="E113" s="64">
        <v>600</v>
      </c>
      <c r="F113" s="64">
        <v>600</v>
      </c>
    </row>
    <row r="114" spans="1:6" x14ac:dyDescent="0.25">
      <c r="A114" s="99" t="s">
        <v>124</v>
      </c>
      <c r="B114" s="99" t="s">
        <v>142</v>
      </c>
      <c r="C114" s="101">
        <f>C115</f>
        <v>4380</v>
      </c>
      <c r="D114" s="101">
        <f t="shared" ref="D114:F116" si="45">D115</f>
        <v>4500</v>
      </c>
      <c r="E114" s="101">
        <f t="shared" si="45"/>
        <v>4600</v>
      </c>
      <c r="F114" s="101">
        <f t="shared" si="45"/>
        <v>4700</v>
      </c>
    </row>
    <row r="115" spans="1:6" x14ac:dyDescent="0.25">
      <c r="A115" s="93">
        <v>6</v>
      </c>
      <c r="B115" s="91" t="s">
        <v>160</v>
      </c>
      <c r="C115" s="92">
        <f>C116</f>
        <v>4380</v>
      </c>
      <c r="D115" s="92">
        <f t="shared" si="45"/>
        <v>4500</v>
      </c>
      <c r="E115" s="92">
        <f t="shared" si="45"/>
        <v>4600</v>
      </c>
      <c r="F115" s="92">
        <f t="shared" si="45"/>
        <v>4700</v>
      </c>
    </row>
    <row r="116" spans="1:6" x14ac:dyDescent="0.25">
      <c r="A116" s="63">
        <v>67</v>
      </c>
      <c r="B116" s="61" t="s">
        <v>161</v>
      </c>
      <c r="C116" s="64">
        <f>C117</f>
        <v>4380</v>
      </c>
      <c r="D116" s="64">
        <f t="shared" si="45"/>
        <v>4500</v>
      </c>
      <c r="E116" s="64">
        <f t="shared" si="45"/>
        <v>4600</v>
      </c>
      <c r="F116" s="64">
        <f t="shared" si="45"/>
        <v>4700</v>
      </c>
    </row>
    <row r="117" spans="1:6" x14ac:dyDescent="0.25">
      <c r="A117" s="63">
        <v>671</v>
      </c>
      <c r="B117" s="88" t="s">
        <v>155</v>
      </c>
      <c r="C117" s="64">
        <f t="shared" ref="C117:F117" si="46">C118</f>
        <v>4380</v>
      </c>
      <c r="D117" s="64">
        <f t="shared" si="46"/>
        <v>4500</v>
      </c>
      <c r="E117" s="64">
        <f t="shared" si="46"/>
        <v>4600</v>
      </c>
      <c r="F117" s="64">
        <f t="shared" si="46"/>
        <v>4700</v>
      </c>
    </row>
    <row r="118" spans="1:6" x14ac:dyDescent="0.25">
      <c r="A118" s="63">
        <v>67111</v>
      </c>
      <c r="B118" s="88" t="s">
        <v>156</v>
      </c>
      <c r="C118" s="64">
        <v>4380</v>
      </c>
      <c r="D118" s="64">
        <v>4500</v>
      </c>
      <c r="E118" s="64">
        <v>4600</v>
      </c>
      <c r="F118" s="64">
        <v>4700</v>
      </c>
    </row>
    <row r="119" spans="1:6" x14ac:dyDescent="0.25">
      <c r="A119" s="109" t="s">
        <v>130</v>
      </c>
      <c r="B119" s="110" t="s">
        <v>148</v>
      </c>
      <c r="C119" s="111">
        <f t="shared" ref="C119:F124" si="47">C120</f>
        <v>26545</v>
      </c>
      <c r="D119" s="111">
        <f t="shared" si="47"/>
        <v>27000</v>
      </c>
      <c r="E119" s="111">
        <f t="shared" si="47"/>
        <v>27000</v>
      </c>
      <c r="F119" s="111">
        <f t="shared" si="47"/>
        <v>27000</v>
      </c>
    </row>
    <row r="120" spans="1:6" ht="26.25" x14ac:dyDescent="0.25">
      <c r="A120" s="108" t="s">
        <v>188</v>
      </c>
      <c r="B120" s="103" t="s">
        <v>131</v>
      </c>
      <c r="C120" s="107">
        <f t="shared" si="47"/>
        <v>26545</v>
      </c>
      <c r="D120" s="107">
        <f t="shared" si="47"/>
        <v>27000</v>
      </c>
      <c r="E120" s="107">
        <f t="shared" si="47"/>
        <v>27000</v>
      </c>
      <c r="F120" s="107">
        <f t="shared" si="47"/>
        <v>27000</v>
      </c>
    </row>
    <row r="121" spans="1:6" x14ac:dyDescent="0.25">
      <c r="A121" s="99" t="s">
        <v>9</v>
      </c>
      <c r="B121" s="99" t="s">
        <v>12</v>
      </c>
      <c r="C121" s="102">
        <f>C122</f>
        <v>26545</v>
      </c>
      <c r="D121" s="102">
        <f t="shared" si="47"/>
        <v>27000</v>
      </c>
      <c r="E121" s="102">
        <f t="shared" si="47"/>
        <v>27000</v>
      </c>
      <c r="F121" s="102">
        <f t="shared" si="47"/>
        <v>27000</v>
      </c>
    </row>
    <row r="122" spans="1:6" x14ac:dyDescent="0.25">
      <c r="A122" s="93">
        <v>6</v>
      </c>
      <c r="B122" s="91" t="s">
        <v>160</v>
      </c>
      <c r="C122" s="90">
        <f>C123</f>
        <v>26545</v>
      </c>
      <c r="D122" s="90">
        <f t="shared" si="47"/>
        <v>27000</v>
      </c>
      <c r="E122" s="90">
        <f t="shared" si="47"/>
        <v>27000</v>
      </c>
      <c r="F122" s="90">
        <f t="shared" si="47"/>
        <v>27000</v>
      </c>
    </row>
    <row r="123" spans="1:6" x14ac:dyDescent="0.25">
      <c r="A123" s="63">
        <v>67</v>
      </c>
      <c r="B123" s="61" t="s">
        <v>161</v>
      </c>
      <c r="C123" s="62">
        <f>C124</f>
        <v>26545</v>
      </c>
      <c r="D123" s="62">
        <f t="shared" si="47"/>
        <v>27000</v>
      </c>
      <c r="E123" s="62">
        <f t="shared" si="47"/>
        <v>27000</v>
      </c>
      <c r="F123" s="62">
        <f t="shared" si="47"/>
        <v>27000</v>
      </c>
    </row>
    <row r="124" spans="1:6" x14ac:dyDescent="0.25">
      <c r="A124" s="63">
        <v>671</v>
      </c>
      <c r="B124" s="88" t="s">
        <v>162</v>
      </c>
      <c r="C124" s="64">
        <f t="shared" si="47"/>
        <v>26545</v>
      </c>
      <c r="D124" s="64">
        <f t="shared" si="47"/>
        <v>27000</v>
      </c>
      <c r="E124" s="64">
        <f t="shared" si="47"/>
        <v>27000</v>
      </c>
      <c r="F124" s="64">
        <f t="shared" si="47"/>
        <v>27000</v>
      </c>
    </row>
    <row r="125" spans="1:6" x14ac:dyDescent="0.25">
      <c r="A125" s="63">
        <v>67111</v>
      </c>
      <c r="B125" s="88" t="s">
        <v>163</v>
      </c>
      <c r="C125" s="64">
        <v>26545</v>
      </c>
      <c r="D125" s="64">
        <v>27000</v>
      </c>
      <c r="E125" s="64">
        <v>27000</v>
      </c>
      <c r="F125" s="64">
        <v>27000</v>
      </c>
    </row>
    <row r="126" spans="1:6" x14ac:dyDescent="0.25">
      <c r="A126" s="109" t="s">
        <v>132</v>
      </c>
      <c r="B126" s="110" t="s">
        <v>150</v>
      </c>
      <c r="C126" s="111">
        <f t="shared" ref="C126:F126" si="48">C127</f>
        <v>2293</v>
      </c>
      <c r="D126" s="111">
        <f t="shared" si="48"/>
        <v>2400</v>
      </c>
      <c r="E126" s="111">
        <f t="shared" si="48"/>
        <v>2400</v>
      </c>
      <c r="F126" s="111">
        <f t="shared" si="48"/>
        <v>2400</v>
      </c>
    </row>
    <row r="127" spans="1:6" x14ac:dyDescent="0.25">
      <c r="A127" s="103" t="s">
        <v>152</v>
      </c>
      <c r="B127" s="103" t="s">
        <v>131</v>
      </c>
      <c r="C127" s="107">
        <f t="shared" ref="C127:F127" si="49">C128+C133+C138</f>
        <v>2293</v>
      </c>
      <c r="D127" s="107">
        <f t="shared" si="49"/>
        <v>2400</v>
      </c>
      <c r="E127" s="107">
        <f t="shared" si="49"/>
        <v>2400</v>
      </c>
      <c r="F127" s="107">
        <f t="shared" si="49"/>
        <v>2400</v>
      </c>
    </row>
    <row r="128" spans="1:6" x14ac:dyDescent="0.25">
      <c r="A128" s="99" t="s">
        <v>99</v>
      </c>
      <c r="B128" s="99" t="s">
        <v>104</v>
      </c>
      <c r="C128" s="102">
        <f>C129</f>
        <v>2293</v>
      </c>
      <c r="D128" s="102">
        <f t="shared" ref="D128:F131" si="50">D129</f>
        <v>2400</v>
      </c>
      <c r="E128" s="102">
        <f t="shared" si="50"/>
        <v>2400</v>
      </c>
      <c r="F128" s="102">
        <f t="shared" si="50"/>
        <v>2400</v>
      </c>
    </row>
    <row r="129" spans="1:6" x14ac:dyDescent="0.25">
      <c r="A129" s="93">
        <v>6</v>
      </c>
      <c r="B129" s="91" t="s">
        <v>160</v>
      </c>
      <c r="C129" s="90">
        <f>C130</f>
        <v>2293</v>
      </c>
      <c r="D129" s="90">
        <f t="shared" si="50"/>
        <v>2400</v>
      </c>
      <c r="E129" s="90">
        <f t="shared" si="50"/>
        <v>2400</v>
      </c>
      <c r="F129" s="90">
        <f t="shared" si="50"/>
        <v>2400</v>
      </c>
    </row>
    <row r="130" spans="1:6" ht="26.25" x14ac:dyDescent="0.25">
      <c r="A130" s="63">
        <v>66</v>
      </c>
      <c r="B130" s="94" t="s">
        <v>169</v>
      </c>
      <c r="C130" s="62">
        <f>C131</f>
        <v>2293</v>
      </c>
      <c r="D130" s="62">
        <f t="shared" si="50"/>
        <v>2400</v>
      </c>
      <c r="E130" s="62">
        <f t="shared" si="50"/>
        <v>2400</v>
      </c>
      <c r="F130" s="62">
        <f t="shared" si="50"/>
        <v>2400</v>
      </c>
    </row>
    <row r="131" spans="1:6" x14ac:dyDescent="0.25">
      <c r="A131" s="63">
        <v>661</v>
      </c>
      <c r="B131" s="88" t="s">
        <v>168</v>
      </c>
      <c r="C131" s="64">
        <f>C132</f>
        <v>2293</v>
      </c>
      <c r="D131" s="64">
        <f t="shared" si="50"/>
        <v>2400</v>
      </c>
      <c r="E131" s="64">
        <f t="shared" si="50"/>
        <v>2400</v>
      </c>
      <c r="F131" s="64">
        <f t="shared" si="50"/>
        <v>2400</v>
      </c>
    </row>
    <row r="132" spans="1:6" x14ac:dyDescent="0.25">
      <c r="A132" s="63">
        <v>66151</v>
      </c>
      <c r="B132" s="88" t="s">
        <v>170</v>
      </c>
      <c r="C132" s="64">
        <v>2293</v>
      </c>
      <c r="D132" s="64">
        <v>2400</v>
      </c>
      <c r="E132" s="64">
        <v>2400</v>
      </c>
      <c r="F132" s="64">
        <v>2400</v>
      </c>
    </row>
    <row r="133" spans="1:6" x14ac:dyDescent="0.25">
      <c r="A133" s="99" t="s">
        <v>98</v>
      </c>
      <c r="B133" s="99" t="s">
        <v>100</v>
      </c>
      <c r="C133" s="102">
        <f>C134</f>
        <v>0</v>
      </c>
      <c r="D133" s="102">
        <f t="shared" ref="D133:F135" si="51">D134</f>
        <v>0</v>
      </c>
      <c r="E133" s="102">
        <f t="shared" si="51"/>
        <v>0</v>
      </c>
      <c r="F133" s="102">
        <f t="shared" si="51"/>
        <v>0</v>
      </c>
    </row>
    <row r="134" spans="1:6" x14ac:dyDescent="0.25">
      <c r="A134" s="93">
        <v>6</v>
      </c>
      <c r="B134" s="91" t="s">
        <v>160</v>
      </c>
      <c r="C134" s="90">
        <f>C135</f>
        <v>0</v>
      </c>
      <c r="D134" s="90">
        <f t="shared" si="51"/>
        <v>0</v>
      </c>
      <c r="E134" s="90">
        <f t="shared" si="51"/>
        <v>0</v>
      </c>
      <c r="F134" s="90">
        <f t="shared" si="51"/>
        <v>0</v>
      </c>
    </row>
    <row r="135" spans="1:6" x14ac:dyDescent="0.25">
      <c r="A135" s="63">
        <v>67</v>
      </c>
      <c r="B135" s="61" t="s">
        <v>161</v>
      </c>
      <c r="C135" s="62">
        <f>C136</f>
        <v>0</v>
      </c>
      <c r="D135" s="62">
        <f t="shared" si="51"/>
        <v>0</v>
      </c>
      <c r="E135" s="62">
        <f t="shared" si="51"/>
        <v>0</v>
      </c>
      <c r="F135" s="62">
        <f t="shared" si="51"/>
        <v>0</v>
      </c>
    </row>
    <row r="136" spans="1:6" x14ac:dyDescent="0.25">
      <c r="A136" s="63">
        <v>671</v>
      </c>
      <c r="B136" s="88" t="s">
        <v>162</v>
      </c>
      <c r="C136" s="64">
        <f t="shared" ref="C136:F141" si="52">C137</f>
        <v>0</v>
      </c>
      <c r="D136" s="64">
        <f t="shared" si="52"/>
        <v>0</v>
      </c>
      <c r="E136" s="64">
        <f t="shared" si="52"/>
        <v>0</v>
      </c>
      <c r="F136" s="64">
        <f t="shared" si="52"/>
        <v>0</v>
      </c>
    </row>
    <row r="137" spans="1:6" x14ac:dyDescent="0.25">
      <c r="A137" s="63">
        <v>67111</v>
      </c>
      <c r="B137" s="88" t="s">
        <v>163</v>
      </c>
      <c r="C137" s="64">
        <v>0</v>
      </c>
      <c r="D137" s="64">
        <v>0</v>
      </c>
      <c r="E137" s="64">
        <v>0</v>
      </c>
      <c r="F137" s="64">
        <v>0</v>
      </c>
    </row>
    <row r="138" spans="1:6" x14ac:dyDescent="0.25">
      <c r="A138" s="99" t="s">
        <v>113</v>
      </c>
      <c r="B138" s="99" t="s">
        <v>118</v>
      </c>
      <c r="C138" s="102">
        <f>C139</f>
        <v>0</v>
      </c>
      <c r="D138" s="102">
        <f t="shared" ref="D138:F140" si="53">D139</f>
        <v>0</v>
      </c>
      <c r="E138" s="102">
        <f t="shared" si="53"/>
        <v>0</v>
      </c>
      <c r="F138" s="102">
        <f t="shared" si="53"/>
        <v>0</v>
      </c>
    </row>
    <row r="139" spans="1:6" x14ac:dyDescent="0.25">
      <c r="A139" s="93">
        <v>6</v>
      </c>
      <c r="B139" s="91" t="s">
        <v>160</v>
      </c>
      <c r="C139" s="90">
        <f>C140</f>
        <v>0</v>
      </c>
      <c r="D139" s="90">
        <f t="shared" si="53"/>
        <v>0</v>
      </c>
      <c r="E139" s="90">
        <f t="shared" si="53"/>
        <v>0</v>
      </c>
      <c r="F139" s="90">
        <f t="shared" si="53"/>
        <v>0</v>
      </c>
    </row>
    <row r="140" spans="1:6" ht="25.5" x14ac:dyDescent="0.25">
      <c r="A140" s="63">
        <v>65</v>
      </c>
      <c r="B140" s="95" t="s">
        <v>176</v>
      </c>
      <c r="C140" s="62">
        <f>C141</f>
        <v>0</v>
      </c>
      <c r="D140" s="62">
        <f t="shared" si="53"/>
        <v>0</v>
      </c>
      <c r="E140" s="62">
        <f t="shared" si="53"/>
        <v>0</v>
      </c>
      <c r="F140" s="62">
        <f t="shared" si="53"/>
        <v>0</v>
      </c>
    </row>
    <row r="141" spans="1:6" x14ac:dyDescent="0.25">
      <c r="A141" s="63">
        <v>652</v>
      </c>
      <c r="B141" s="88" t="s">
        <v>184</v>
      </c>
      <c r="C141" s="64">
        <f t="shared" si="52"/>
        <v>0</v>
      </c>
      <c r="D141" s="64">
        <f t="shared" si="52"/>
        <v>0</v>
      </c>
      <c r="E141" s="64">
        <f t="shared" si="52"/>
        <v>0</v>
      </c>
      <c r="F141" s="64">
        <f t="shared" si="52"/>
        <v>0</v>
      </c>
    </row>
    <row r="142" spans="1:6" x14ac:dyDescent="0.25">
      <c r="A142" s="63">
        <v>65264</v>
      </c>
      <c r="B142" s="88" t="s">
        <v>185</v>
      </c>
      <c r="C142" s="64">
        <v>0</v>
      </c>
      <c r="D142" s="64">
        <v>0</v>
      </c>
      <c r="E142" s="64">
        <v>0</v>
      </c>
      <c r="F142" s="64">
        <v>0</v>
      </c>
    </row>
  </sheetData>
  <pageMargins left="0.7" right="0.7" top="0.75" bottom="0.75" header="0.3" footer="0.3"/>
  <pageSetup paperSize="9" scale="62" fitToHeight="0" orientation="landscape" r:id="rId1"/>
  <ignoredErrors>
    <ignoredError sqref="C127 D127:F127" 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J112"/>
  <sheetViews>
    <sheetView tabSelected="1" workbookViewId="0">
      <selection activeCell="I22" sqref="I22"/>
    </sheetView>
  </sheetViews>
  <sheetFormatPr defaultRowHeight="15" x14ac:dyDescent="0.25"/>
  <cols>
    <col min="1" max="1" width="20.42578125" customWidth="1"/>
    <col min="2" max="2" width="63" customWidth="1"/>
    <col min="3" max="3" width="20.28515625" customWidth="1"/>
    <col min="4" max="4" width="18.140625" customWidth="1"/>
    <col min="5" max="5" width="16.85546875" customWidth="1"/>
    <col min="6" max="6" width="14.42578125" customWidth="1"/>
    <col min="7" max="7" width="13.140625" customWidth="1"/>
  </cols>
  <sheetData>
    <row r="1" spans="1:10" ht="78" customHeight="1" x14ac:dyDescent="0.25">
      <c r="A1" s="216" t="s">
        <v>284</v>
      </c>
      <c r="B1" s="216"/>
      <c r="C1" s="216"/>
      <c r="D1" s="216"/>
      <c r="E1" s="216"/>
      <c r="F1" s="216"/>
      <c r="G1" s="216"/>
      <c r="H1" s="196"/>
      <c r="I1" s="196"/>
      <c r="J1" s="196"/>
    </row>
    <row r="2" spans="1:10" ht="18" x14ac:dyDescent="0.25">
      <c r="A2" s="133"/>
      <c r="B2" s="133"/>
      <c r="C2" s="133"/>
      <c r="D2" s="133"/>
      <c r="E2" s="133"/>
      <c r="F2" s="133"/>
      <c r="G2" s="133"/>
      <c r="H2" s="133"/>
      <c r="I2" s="134"/>
      <c r="J2" s="134"/>
    </row>
    <row r="3" spans="1:10" ht="15.75" x14ac:dyDescent="0.25">
      <c r="A3" s="240" t="s">
        <v>243</v>
      </c>
      <c r="B3" s="240"/>
      <c r="C3" s="240"/>
      <c r="D3" s="240"/>
      <c r="E3" s="240"/>
      <c r="F3" s="240"/>
      <c r="G3" s="240"/>
      <c r="H3" s="195"/>
      <c r="I3" s="195"/>
      <c r="J3" s="195"/>
    </row>
    <row r="4" spans="1:10" ht="45" x14ac:dyDescent="0.25">
      <c r="A4" s="59" t="s">
        <v>22</v>
      </c>
      <c r="B4" s="59" t="s">
        <v>23</v>
      </c>
      <c r="C4" s="59" t="s">
        <v>277</v>
      </c>
      <c r="D4" s="72" t="s">
        <v>260</v>
      </c>
      <c r="E4" s="72" t="s">
        <v>261</v>
      </c>
      <c r="F4" s="72" t="s">
        <v>262</v>
      </c>
      <c r="G4" s="72" t="s">
        <v>263</v>
      </c>
    </row>
    <row r="5" spans="1:10" x14ac:dyDescent="0.25">
      <c r="A5" s="59"/>
      <c r="B5" s="59" t="s">
        <v>1</v>
      </c>
      <c r="C5" s="75">
        <f>C6+C22+C100+C105</f>
        <v>2369753</v>
      </c>
      <c r="D5" s="75">
        <f>D6+D22+D100+D105</f>
        <v>2936441</v>
      </c>
      <c r="E5" s="75">
        <f>E6+E22+E100+E105</f>
        <v>3144480</v>
      </c>
      <c r="F5" s="75">
        <f>F6+F22+F100+F105</f>
        <v>3220980</v>
      </c>
      <c r="G5" s="75">
        <f>G6+G22+G100+G105</f>
        <v>3242780</v>
      </c>
    </row>
    <row r="6" spans="1:10" x14ac:dyDescent="0.25">
      <c r="A6" s="22" t="s">
        <v>15</v>
      </c>
      <c r="B6" s="23" t="s">
        <v>14</v>
      </c>
      <c r="C6" s="52">
        <f>C7+C12+C16</f>
        <v>1726014.73</v>
      </c>
      <c r="D6" s="24">
        <f>D7+D12+D16</f>
        <v>2331810</v>
      </c>
      <c r="E6" s="24">
        <f t="shared" ref="E6:G6" si="0">E7+E12+E16</f>
        <v>2444510</v>
      </c>
      <c r="F6" s="24">
        <f t="shared" si="0"/>
        <v>2505010</v>
      </c>
      <c r="G6" s="24">
        <f t="shared" si="0"/>
        <v>2505010</v>
      </c>
    </row>
    <row r="7" spans="1:10" x14ac:dyDescent="0.25">
      <c r="A7" s="76" t="s">
        <v>69</v>
      </c>
      <c r="B7" s="77" t="s">
        <v>13</v>
      </c>
      <c r="C7" s="86">
        <f>C8</f>
        <v>145670</v>
      </c>
      <c r="D7" s="78">
        <f>D8</f>
        <v>161010</v>
      </c>
      <c r="E7" s="78">
        <f t="shared" ref="E7:G7" si="1">E8</f>
        <v>161010</v>
      </c>
      <c r="F7" s="78">
        <f t="shared" si="1"/>
        <v>161010</v>
      </c>
      <c r="G7" s="78">
        <f t="shared" si="1"/>
        <v>161010</v>
      </c>
    </row>
    <row r="8" spans="1:10" x14ac:dyDescent="0.25">
      <c r="A8" s="19" t="s">
        <v>9</v>
      </c>
      <c r="B8" s="20" t="s">
        <v>12</v>
      </c>
      <c r="C8" s="51">
        <f>C9</f>
        <v>145670</v>
      </c>
      <c r="D8" s="21">
        <f>D9</f>
        <v>161010</v>
      </c>
      <c r="E8" s="21">
        <f t="shared" ref="E8:G8" si="2">E9</f>
        <v>161010</v>
      </c>
      <c r="F8" s="21">
        <f t="shared" si="2"/>
        <v>161010</v>
      </c>
      <c r="G8" s="21">
        <f t="shared" si="2"/>
        <v>161010</v>
      </c>
    </row>
    <row r="9" spans="1:10" x14ac:dyDescent="0.25">
      <c r="A9" s="60">
        <v>3</v>
      </c>
      <c r="B9" s="61" t="s">
        <v>10</v>
      </c>
      <c r="C9" s="64">
        <f>SUM(C10:C11)</f>
        <v>145670</v>
      </c>
      <c r="D9" s="62">
        <f>SUM(D10:D11)</f>
        <v>161010</v>
      </c>
      <c r="E9" s="62">
        <f t="shared" ref="E9:G9" si="3">SUM(E10:E11)</f>
        <v>161010</v>
      </c>
      <c r="F9" s="62">
        <f t="shared" si="3"/>
        <v>161010</v>
      </c>
      <c r="G9" s="62">
        <f t="shared" si="3"/>
        <v>161010</v>
      </c>
    </row>
    <row r="10" spans="1:10" x14ac:dyDescent="0.25">
      <c r="A10" s="60">
        <v>32</v>
      </c>
      <c r="B10" s="61" t="s">
        <v>11</v>
      </c>
      <c r="C10" s="64">
        <v>144480.89000000001</v>
      </c>
      <c r="D10" s="62">
        <f>'Rashodi na petu'!C7</f>
        <v>159700</v>
      </c>
      <c r="E10" s="62">
        <f>'Rashodi na petu'!D7</f>
        <v>159300</v>
      </c>
      <c r="F10" s="62">
        <f>'Rashodi na petu'!E7</f>
        <v>159300</v>
      </c>
      <c r="G10" s="62">
        <f>'Rashodi na petu'!F7</f>
        <v>159300</v>
      </c>
    </row>
    <row r="11" spans="1:10" x14ac:dyDescent="0.25">
      <c r="A11" s="60">
        <v>34</v>
      </c>
      <c r="B11" s="61" t="s">
        <v>21</v>
      </c>
      <c r="C11" s="64">
        <v>1189.1099999999999</v>
      </c>
      <c r="D11" s="62">
        <f>'Rashodi na petu'!C58</f>
        <v>1310</v>
      </c>
      <c r="E11" s="62">
        <f>'Rashodi na petu'!D58</f>
        <v>1710</v>
      </c>
      <c r="F11" s="62">
        <f>'Rashodi na petu'!E58</f>
        <v>1710</v>
      </c>
      <c r="G11" s="62">
        <f>'Rashodi na petu'!F58</f>
        <v>1710</v>
      </c>
    </row>
    <row r="12" spans="1:10" ht="15" customHeight="1" x14ac:dyDescent="0.25">
      <c r="A12" s="76" t="s">
        <v>24</v>
      </c>
      <c r="B12" s="84" t="s">
        <v>25</v>
      </c>
      <c r="C12" s="78">
        <f t="shared" ref="C12:D14" si="4">C13</f>
        <v>0</v>
      </c>
      <c r="D12" s="78">
        <f t="shared" si="4"/>
        <v>0</v>
      </c>
      <c r="E12" s="78">
        <f t="shared" ref="E12:G14" si="5">E13</f>
        <v>0</v>
      </c>
      <c r="F12" s="78">
        <f t="shared" si="5"/>
        <v>0</v>
      </c>
      <c r="G12" s="78">
        <f t="shared" si="5"/>
        <v>0</v>
      </c>
    </row>
    <row r="13" spans="1:10" x14ac:dyDescent="0.25">
      <c r="A13" s="19" t="s">
        <v>9</v>
      </c>
      <c r="B13" s="20" t="s">
        <v>12</v>
      </c>
      <c r="C13" s="21">
        <f t="shared" si="4"/>
        <v>0</v>
      </c>
      <c r="D13" s="21">
        <f t="shared" si="4"/>
        <v>0</v>
      </c>
      <c r="E13" s="21">
        <f t="shared" si="5"/>
        <v>0</v>
      </c>
      <c r="F13" s="21">
        <f t="shared" si="5"/>
        <v>0</v>
      </c>
      <c r="G13" s="21">
        <f t="shared" si="5"/>
        <v>0</v>
      </c>
    </row>
    <row r="14" spans="1:10" x14ac:dyDescent="0.25">
      <c r="A14" s="60">
        <v>3</v>
      </c>
      <c r="B14" s="61" t="s">
        <v>10</v>
      </c>
      <c r="C14" s="62">
        <f t="shared" si="4"/>
        <v>0</v>
      </c>
      <c r="D14" s="62">
        <f t="shared" si="4"/>
        <v>0</v>
      </c>
      <c r="E14" s="62">
        <f t="shared" si="5"/>
        <v>0</v>
      </c>
      <c r="F14" s="62">
        <f t="shared" si="5"/>
        <v>0</v>
      </c>
      <c r="G14" s="62">
        <f t="shared" si="5"/>
        <v>0</v>
      </c>
    </row>
    <row r="15" spans="1:10" x14ac:dyDescent="0.25">
      <c r="A15" s="60">
        <v>32</v>
      </c>
      <c r="B15" s="61" t="s">
        <v>11</v>
      </c>
      <c r="C15" s="64">
        <v>0</v>
      </c>
      <c r="D15" s="62">
        <f>'Rashodi na petu'!C65</f>
        <v>0</v>
      </c>
      <c r="E15" s="62">
        <f>'Rashodi na petu'!D65</f>
        <v>0</v>
      </c>
      <c r="F15" s="62">
        <f>'Rashodi na petu'!E65</f>
        <v>0</v>
      </c>
      <c r="G15" s="62">
        <f>'Rashodi na petu'!F65</f>
        <v>0</v>
      </c>
    </row>
    <row r="16" spans="1:10" x14ac:dyDescent="0.25">
      <c r="A16" s="76" t="s">
        <v>70</v>
      </c>
      <c r="B16" s="85" t="s">
        <v>71</v>
      </c>
      <c r="C16" s="78">
        <f>C17</f>
        <v>1580344.73</v>
      </c>
      <c r="D16" s="78">
        <f>D17</f>
        <v>2170800</v>
      </c>
      <c r="E16" s="78">
        <f t="shared" ref="E16:G17" si="6">E17</f>
        <v>2283500</v>
      </c>
      <c r="F16" s="78">
        <f t="shared" si="6"/>
        <v>2344000</v>
      </c>
      <c r="G16" s="78">
        <f t="shared" si="6"/>
        <v>2344000</v>
      </c>
    </row>
    <row r="17" spans="1:7" x14ac:dyDescent="0.25">
      <c r="A17" s="19" t="s">
        <v>26</v>
      </c>
      <c r="B17" s="7" t="s">
        <v>72</v>
      </c>
      <c r="C17" s="21">
        <f>C18</f>
        <v>1580344.73</v>
      </c>
      <c r="D17" s="21">
        <f>D18</f>
        <v>2170800</v>
      </c>
      <c r="E17" s="21">
        <f t="shared" si="6"/>
        <v>2283500</v>
      </c>
      <c r="F17" s="21">
        <f t="shared" si="6"/>
        <v>2344000</v>
      </c>
      <c r="G17" s="21">
        <f t="shared" si="6"/>
        <v>2344000</v>
      </c>
    </row>
    <row r="18" spans="1:7" x14ac:dyDescent="0.25">
      <c r="A18" s="60">
        <v>3</v>
      </c>
      <c r="B18" s="63" t="s">
        <v>10</v>
      </c>
      <c r="C18" s="62">
        <f>SUM(C19:C21)</f>
        <v>1580344.73</v>
      </c>
      <c r="D18" s="62">
        <f>SUM(D19:D21)</f>
        <v>2170800</v>
      </c>
      <c r="E18" s="62">
        <f t="shared" ref="E18:G18" si="7">SUM(E19:E21)</f>
        <v>2283500</v>
      </c>
      <c r="F18" s="62">
        <f t="shared" si="7"/>
        <v>2344000</v>
      </c>
      <c r="G18" s="62">
        <f t="shared" si="7"/>
        <v>2344000</v>
      </c>
    </row>
    <row r="19" spans="1:7" x14ac:dyDescent="0.25">
      <c r="A19" s="60">
        <v>31</v>
      </c>
      <c r="B19" s="63" t="s">
        <v>73</v>
      </c>
      <c r="C19" s="64">
        <v>1537353.93</v>
      </c>
      <c r="D19" s="62">
        <f>'Rashodi na petu'!C71</f>
        <v>2127800</v>
      </c>
      <c r="E19" s="62">
        <f>'Rashodi na petu'!D71</f>
        <v>2241000</v>
      </c>
      <c r="F19" s="62">
        <f>'Rashodi na petu'!E71</f>
        <v>2300000</v>
      </c>
      <c r="G19" s="62">
        <f>'Rashodi na petu'!F71</f>
        <v>2300000</v>
      </c>
    </row>
    <row r="20" spans="1:7" x14ac:dyDescent="0.25">
      <c r="A20" s="60">
        <v>32</v>
      </c>
      <c r="B20" s="63" t="s">
        <v>11</v>
      </c>
      <c r="C20" s="64">
        <v>42990.8</v>
      </c>
      <c r="D20" s="62">
        <f>'Rashodi na petu'!C85</f>
        <v>43000</v>
      </c>
      <c r="E20" s="62">
        <f>'Rashodi na petu'!D85</f>
        <v>42500</v>
      </c>
      <c r="F20" s="62">
        <f>'Rashodi na petu'!E85</f>
        <v>44000</v>
      </c>
      <c r="G20" s="62">
        <f>'Rashodi na petu'!F85</f>
        <v>44000</v>
      </c>
    </row>
    <row r="21" spans="1:7" x14ac:dyDescent="0.25">
      <c r="A21" s="60">
        <v>34</v>
      </c>
      <c r="B21" s="63" t="s">
        <v>21</v>
      </c>
      <c r="C21" s="64">
        <v>0</v>
      </c>
      <c r="D21" s="62">
        <f>'Rashodi na petu'!C94</f>
        <v>0</v>
      </c>
      <c r="E21" s="62">
        <f>'Rashodi na petu'!D94</f>
        <v>0</v>
      </c>
      <c r="F21" s="62">
        <f>'Rashodi na petu'!E94</f>
        <v>0</v>
      </c>
      <c r="G21" s="62">
        <f>'Rashodi na petu'!F94</f>
        <v>0</v>
      </c>
    </row>
    <row r="22" spans="1:7" ht="15.75" customHeight="1" x14ac:dyDescent="0.25">
      <c r="A22" s="22" t="s">
        <v>96</v>
      </c>
      <c r="B22" s="83" t="s">
        <v>102</v>
      </c>
      <c r="C22" s="24">
        <f>C23+C48+C58+C65+C70+C79+C83+C92+C87</f>
        <v>610105.15</v>
      </c>
      <c r="D22" s="24">
        <f>D23+D48+D58+D65+D70+D79+D83+D92+D87</f>
        <v>575793</v>
      </c>
      <c r="E22" s="24">
        <f t="shared" ref="E22:G22" si="8">E23+E48+E58+E65+E70+E79+E83+E92+E87</f>
        <v>670570</v>
      </c>
      <c r="F22" s="24">
        <f t="shared" si="8"/>
        <v>686570</v>
      </c>
      <c r="G22" s="24">
        <f t="shared" si="8"/>
        <v>708370</v>
      </c>
    </row>
    <row r="23" spans="1:7" x14ac:dyDescent="0.25">
      <c r="A23" s="76" t="s">
        <v>97</v>
      </c>
      <c r="B23" s="85" t="s">
        <v>101</v>
      </c>
      <c r="C23" s="78">
        <f>C24+C28+C33+C39</f>
        <v>69162.13</v>
      </c>
      <c r="D23" s="78">
        <f>D24+D28+D33+D39</f>
        <v>44197</v>
      </c>
      <c r="E23" s="78">
        <f t="shared" ref="E23:G23" si="9">E24+E28+E33+E39</f>
        <v>63775</v>
      </c>
      <c r="F23" s="78">
        <f t="shared" si="9"/>
        <v>63875</v>
      </c>
      <c r="G23" s="78">
        <f t="shared" si="9"/>
        <v>63975</v>
      </c>
    </row>
    <row r="24" spans="1:7" x14ac:dyDescent="0.25">
      <c r="A24" s="19" t="s">
        <v>98</v>
      </c>
      <c r="B24" s="7" t="s">
        <v>100</v>
      </c>
      <c r="C24" s="21">
        <f>C25</f>
        <v>49875.93</v>
      </c>
      <c r="D24" s="21">
        <f>D25</f>
        <v>21150</v>
      </c>
      <c r="E24" s="21">
        <f t="shared" ref="E24:G24" si="10">E25</f>
        <v>37500</v>
      </c>
      <c r="F24" s="21">
        <f t="shared" si="10"/>
        <v>37500</v>
      </c>
      <c r="G24" s="21">
        <f t="shared" si="10"/>
        <v>37500</v>
      </c>
    </row>
    <row r="25" spans="1:7" x14ac:dyDescent="0.25">
      <c r="A25" s="60">
        <v>3</v>
      </c>
      <c r="B25" s="63" t="s">
        <v>10</v>
      </c>
      <c r="C25" s="62">
        <f>SUM(C26:C27)</f>
        <v>49875.93</v>
      </c>
      <c r="D25" s="62">
        <f t="shared" ref="D25:G25" si="11">SUM(D26:D27)</f>
        <v>21150</v>
      </c>
      <c r="E25" s="62">
        <f t="shared" si="11"/>
        <v>37500</v>
      </c>
      <c r="F25" s="62">
        <f t="shared" si="11"/>
        <v>37500</v>
      </c>
      <c r="G25" s="62">
        <f t="shared" si="11"/>
        <v>37500</v>
      </c>
    </row>
    <row r="26" spans="1:7" x14ac:dyDescent="0.25">
      <c r="A26" s="60">
        <v>32</v>
      </c>
      <c r="B26" s="63" t="s">
        <v>11</v>
      </c>
      <c r="C26" s="64">
        <v>8018.51</v>
      </c>
      <c r="D26" s="62">
        <f>'Rashodi na petu'!C103</f>
        <v>21150</v>
      </c>
      <c r="E26" s="62">
        <f>'Rashodi na petu'!D103</f>
        <v>37500</v>
      </c>
      <c r="F26" s="62">
        <f>'Rashodi na petu'!E103</f>
        <v>37500</v>
      </c>
      <c r="G26" s="62">
        <f>'Rashodi na petu'!F103</f>
        <v>37500</v>
      </c>
    </row>
    <row r="27" spans="1:7" x14ac:dyDescent="0.25">
      <c r="A27" s="60">
        <v>37</v>
      </c>
      <c r="B27" s="63" t="s">
        <v>133</v>
      </c>
      <c r="C27" s="64">
        <v>41857.42</v>
      </c>
      <c r="D27" s="62">
        <v>0</v>
      </c>
      <c r="E27" s="62">
        <v>0</v>
      </c>
      <c r="F27" s="62">
        <v>0</v>
      </c>
      <c r="G27" s="62">
        <v>0</v>
      </c>
    </row>
    <row r="28" spans="1:7" x14ac:dyDescent="0.25">
      <c r="A28" s="19" t="s">
        <v>99</v>
      </c>
      <c r="B28" s="7" t="s">
        <v>104</v>
      </c>
      <c r="C28" s="21">
        <f>C29+C31</f>
        <v>1102.2</v>
      </c>
      <c r="D28" s="21">
        <f>D29+D31</f>
        <v>400</v>
      </c>
      <c r="E28" s="21">
        <f t="shared" ref="E28:F28" si="12">E29+E31</f>
        <v>1600</v>
      </c>
      <c r="F28" s="21">
        <f t="shared" si="12"/>
        <v>1600</v>
      </c>
      <c r="G28" s="21">
        <f>G29+G31</f>
        <v>1600</v>
      </c>
    </row>
    <row r="29" spans="1:7" x14ac:dyDescent="0.25">
      <c r="A29" s="60">
        <v>3</v>
      </c>
      <c r="B29" s="63" t="s">
        <v>10</v>
      </c>
      <c r="C29" s="62">
        <f>C30</f>
        <v>0</v>
      </c>
      <c r="D29" s="62">
        <f>D30</f>
        <v>400</v>
      </c>
      <c r="E29" s="62">
        <f t="shared" ref="E29:G29" si="13">E30</f>
        <v>1600</v>
      </c>
      <c r="F29" s="62">
        <f t="shared" si="13"/>
        <v>1600</v>
      </c>
      <c r="G29" s="62">
        <f t="shared" si="13"/>
        <v>1600</v>
      </c>
    </row>
    <row r="30" spans="1:7" x14ac:dyDescent="0.25">
      <c r="A30" s="60">
        <v>32</v>
      </c>
      <c r="B30" s="63" t="s">
        <v>11</v>
      </c>
      <c r="C30" s="64">
        <v>0</v>
      </c>
      <c r="D30" s="62">
        <f>'Rashodi na petu'!C115</f>
        <v>400</v>
      </c>
      <c r="E30" s="62">
        <f>'Rashodi na petu'!D115</f>
        <v>1600</v>
      </c>
      <c r="F30" s="62">
        <f>'Rashodi na petu'!E115</f>
        <v>1600</v>
      </c>
      <c r="G30" s="62">
        <f>'Rashodi na petu'!F115</f>
        <v>1600</v>
      </c>
    </row>
    <row r="31" spans="1:7" x14ac:dyDescent="0.25">
      <c r="A31" s="60">
        <v>4</v>
      </c>
      <c r="B31" s="63" t="s">
        <v>108</v>
      </c>
      <c r="C31" s="62">
        <f>C32</f>
        <v>1102.2</v>
      </c>
      <c r="D31" s="62">
        <f>D32</f>
        <v>0</v>
      </c>
      <c r="E31" s="62">
        <f t="shared" ref="E31:G31" si="14">E32</f>
        <v>0</v>
      </c>
      <c r="F31" s="62">
        <f t="shared" si="14"/>
        <v>0</v>
      </c>
      <c r="G31" s="62">
        <f t="shared" si="14"/>
        <v>0</v>
      </c>
    </row>
    <row r="32" spans="1:7" x14ac:dyDescent="0.25">
      <c r="A32" s="60">
        <v>42</v>
      </c>
      <c r="B32" s="63" t="s">
        <v>109</v>
      </c>
      <c r="C32" s="64">
        <v>1102.2</v>
      </c>
      <c r="D32" s="62">
        <f>'Rashodi na petu'!C121</f>
        <v>0</v>
      </c>
      <c r="E32" s="62">
        <f>'Rashodi na petu'!D121</f>
        <v>0</v>
      </c>
      <c r="F32" s="62">
        <f>'Rashodi na petu'!E121</f>
        <v>0</v>
      </c>
      <c r="G32" s="62">
        <f>'Rashodi na petu'!F121</f>
        <v>0</v>
      </c>
    </row>
    <row r="33" spans="1:7" x14ac:dyDescent="0.25">
      <c r="A33" s="46" t="s">
        <v>103</v>
      </c>
      <c r="B33" s="7" t="s">
        <v>114</v>
      </c>
      <c r="C33" s="21">
        <f>C34+C37</f>
        <v>7350.69</v>
      </c>
      <c r="D33" s="21">
        <f>D34+D37</f>
        <v>1995</v>
      </c>
      <c r="E33" s="21">
        <f t="shared" ref="E33:G33" si="15">E34+E37</f>
        <v>3000</v>
      </c>
      <c r="F33" s="21">
        <f t="shared" si="15"/>
        <v>3000</v>
      </c>
      <c r="G33" s="21">
        <f t="shared" si="15"/>
        <v>3000</v>
      </c>
    </row>
    <row r="34" spans="1:7" x14ac:dyDescent="0.25">
      <c r="A34" s="60">
        <v>3</v>
      </c>
      <c r="B34" s="63" t="s">
        <v>10</v>
      </c>
      <c r="C34" s="62">
        <f>SUM(C35:C36)</f>
        <v>4478.2299999999996</v>
      </c>
      <c r="D34" s="62">
        <f>SUM(D35:D36)</f>
        <v>0</v>
      </c>
      <c r="E34" s="62">
        <f t="shared" ref="E34:G34" si="16">SUM(E35:E36)</f>
        <v>0</v>
      </c>
      <c r="F34" s="62">
        <f t="shared" si="16"/>
        <v>0</v>
      </c>
      <c r="G34" s="62">
        <f t="shared" si="16"/>
        <v>0</v>
      </c>
    </row>
    <row r="35" spans="1:7" x14ac:dyDescent="0.25">
      <c r="A35" s="60">
        <v>31</v>
      </c>
      <c r="B35" s="63" t="s">
        <v>73</v>
      </c>
      <c r="C35" s="64">
        <v>0</v>
      </c>
      <c r="D35" s="62">
        <f>'Rashodi na petu'!C127</f>
        <v>0</v>
      </c>
      <c r="E35" s="62">
        <f>'Rashodi na petu'!D127</f>
        <v>0</v>
      </c>
      <c r="F35" s="62">
        <f>'Rashodi na petu'!E127</f>
        <v>0</v>
      </c>
      <c r="G35" s="62">
        <f>'Rashodi na petu'!F127</f>
        <v>0</v>
      </c>
    </row>
    <row r="36" spans="1:7" x14ac:dyDescent="0.25">
      <c r="A36" s="60">
        <v>32</v>
      </c>
      <c r="B36" s="63" t="s">
        <v>11</v>
      </c>
      <c r="C36" s="64">
        <v>4478.2299999999996</v>
      </c>
      <c r="D36" s="62">
        <f>'Rashodi na petu'!C130</f>
        <v>0</v>
      </c>
      <c r="E36" s="62">
        <f>'Rashodi na petu'!D130</f>
        <v>0</v>
      </c>
      <c r="F36" s="62">
        <f>'Rashodi na petu'!E130</f>
        <v>0</v>
      </c>
      <c r="G36" s="62">
        <f>'Rashodi na petu'!F130</f>
        <v>0</v>
      </c>
    </row>
    <row r="37" spans="1:7" x14ac:dyDescent="0.25">
      <c r="A37" s="60">
        <v>4</v>
      </c>
      <c r="B37" s="63" t="s">
        <v>108</v>
      </c>
      <c r="C37" s="62">
        <f>C38</f>
        <v>2872.46</v>
      </c>
      <c r="D37" s="62">
        <f>D38</f>
        <v>1995</v>
      </c>
      <c r="E37" s="62">
        <f t="shared" ref="E37:G37" si="17">E38</f>
        <v>3000</v>
      </c>
      <c r="F37" s="62">
        <f t="shared" si="17"/>
        <v>3000</v>
      </c>
      <c r="G37" s="62">
        <f t="shared" si="17"/>
        <v>3000</v>
      </c>
    </row>
    <row r="38" spans="1:7" x14ac:dyDescent="0.25">
      <c r="A38" s="60">
        <v>42</v>
      </c>
      <c r="B38" s="63" t="s">
        <v>109</v>
      </c>
      <c r="C38" s="64">
        <v>2872.46</v>
      </c>
      <c r="D38" s="62">
        <f>'Rashodi na petu'!C144</f>
        <v>1995</v>
      </c>
      <c r="E38" s="62">
        <f>'Rashodi na petu'!D144</f>
        <v>3000</v>
      </c>
      <c r="F38" s="62">
        <f>'Rashodi na petu'!E144</f>
        <v>3000</v>
      </c>
      <c r="G38" s="62">
        <f>'Rashodi na petu'!F144</f>
        <v>3000</v>
      </c>
    </row>
    <row r="39" spans="1:7" x14ac:dyDescent="0.25">
      <c r="A39" s="19" t="s">
        <v>113</v>
      </c>
      <c r="B39" s="7" t="s">
        <v>118</v>
      </c>
      <c r="C39" s="21">
        <f>C40+C46</f>
        <v>10833.31</v>
      </c>
      <c r="D39" s="21">
        <f>D40+D46</f>
        <v>20652</v>
      </c>
      <c r="E39" s="21">
        <f t="shared" ref="E39:G39" si="18">E40+E46</f>
        <v>21675</v>
      </c>
      <c r="F39" s="21">
        <f t="shared" si="18"/>
        <v>21775</v>
      </c>
      <c r="G39" s="21">
        <f t="shared" si="18"/>
        <v>21875</v>
      </c>
    </row>
    <row r="40" spans="1:7" x14ac:dyDescent="0.25">
      <c r="A40" s="60">
        <v>3</v>
      </c>
      <c r="B40" s="63" t="s">
        <v>10</v>
      </c>
      <c r="C40" s="62">
        <f>SUM(C41:C45)</f>
        <v>10285.81</v>
      </c>
      <c r="D40" s="62">
        <f>SUM(D41:D45)</f>
        <v>20652</v>
      </c>
      <c r="E40" s="62">
        <f t="shared" ref="E40:G40" si="19">SUM(E41:E45)</f>
        <v>20175</v>
      </c>
      <c r="F40" s="62">
        <f t="shared" si="19"/>
        <v>20275</v>
      </c>
      <c r="G40" s="62">
        <f t="shared" si="19"/>
        <v>20375</v>
      </c>
    </row>
    <row r="41" spans="1:7" x14ac:dyDescent="0.25">
      <c r="A41" s="60">
        <v>31</v>
      </c>
      <c r="B41" s="63" t="s">
        <v>73</v>
      </c>
      <c r="C41" s="64">
        <v>85.14</v>
      </c>
      <c r="D41" s="62">
        <f>'Rashodi na petu'!C149</f>
        <v>0</v>
      </c>
      <c r="E41" s="62">
        <f>'Rashodi na petu'!D149</f>
        <v>0</v>
      </c>
      <c r="F41" s="62">
        <f>'Rashodi na petu'!E149</f>
        <v>0</v>
      </c>
      <c r="G41" s="62">
        <f>'Rashodi na petu'!F149</f>
        <v>0</v>
      </c>
    </row>
    <row r="42" spans="1:7" x14ac:dyDescent="0.25">
      <c r="A42" s="60">
        <v>32</v>
      </c>
      <c r="B42" s="63" t="s">
        <v>11</v>
      </c>
      <c r="C42" s="64">
        <v>8558.89</v>
      </c>
      <c r="D42" s="62">
        <f>'Rashodi na petu'!C154</f>
        <v>18963</v>
      </c>
      <c r="E42" s="62">
        <f>'Rashodi na petu'!D154</f>
        <v>18475</v>
      </c>
      <c r="F42" s="62">
        <f>'Rashodi na petu'!E154</f>
        <v>18475</v>
      </c>
      <c r="G42" s="62">
        <f>'Rashodi na petu'!F154</f>
        <v>18475</v>
      </c>
    </row>
    <row r="43" spans="1:7" x14ac:dyDescent="0.25">
      <c r="A43" s="60">
        <v>34</v>
      </c>
      <c r="B43" s="63" t="s">
        <v>21</v>
      </c>
      <c r="C43" s="64">
        <v>0</v>
      </c>
      <c r="D43" s="62">
        <f>'Rashodi na petu'!C181</f>
        <v>0</v>
      </c>
      <c r="E43" s="62">
        <f>'Rashodi na petu'!D181</f>
        <v>0</v>
      </c>
      <c r="F43" s="62">
        <f>'Rashodi na petu'!E181</f>
        <v>0</v>
      </c>
      <c r="G43" s="62">
        <f>'Rashodi na petu'!F181</f>
        <v>0</v>
      </c>
    </row>
    <row r="44" spans="1:7" x14ac:dyDescent="0.25">
      <c r="A44" s="60">
        <v>37</v>
      </c>
      <c r="B44" s="63" t="s">
        <v>133</v>
      </c>
      <c r="C44" s="64">
        <v>0</v>
      </c>
      <c r="D44" s="62">
        <f>'Rashodi na petu'!C186</f>
        <v>0</v>
      </c>
      <c r="E44" s="62">
        <f>'Rashodi na petu'!D186</f>
        <v>0</v>
      </c>
      <c r="F44" s="62">
        <f>'Rashodi na petu'!E186</f>
        <v>0</v>
      </c>
      <c r="G44" s="62">
        <f>'Rashodi na petu'!F186</f>
        <v>0</v>
      </c>
    </row>
    <row r="45" spans="1:7" x14ac:dyDescent="0.25">
      <c r="A45" s="60">
        <v>38</v>
      </c>
      <c r="B45" s="63" t="s">
        <v>247</v>
      </c>
      <c r="C45" s="64">
        <v>1641.78</v>
      </c>
      <c r="D45" s="62">
        <f>'Rashodi na petu'!C191</f>
        <v>1689</v>
      </c>
      <c r="E45" s="62">
        <f>'Rashodi na petu'!D191</f>
        <v>1700</v>
      </c>
      <c r="F45" s="62">
        <f>'Rashodi na petu'!E191</f>
        <v>1800</v>
      </c>
      <c r="G45" s="62">
        <f>'Rashodi na petu'!F191</f>
        <v>1900</v>
      </c>
    </row>
    <row r="46" spans="1:7" x14ac:dyDescent="0.25">
      <c r="A46" s="60">
        <v>4</v>
      </c>
      <c r="B46" s="63" t="s">
        <v>108</v>
      </c>
      <c r="C46" s="62">
        <f>C47</f>
        <v>547.5</v>
      </c>
      <c r="D46" s="62">
        <f>D47</f>
        <v>0</v>
      </c>
      <c r="E46" s="62">
        <f t="shared" ref="E46:G46" si="20">E47</f>
        <v>1500</v>
      </c>
      <c r="F46" s="62">
        <f t="shared" si="20"/>
        <v>1500</v>
      </c>
      <c r="G46" s="62">
        <f t="shared" si="20"/>
        <v>1500</v>
      </c>
    </row>
    <row r="47" spans="1:7" x14ac:dyDescent="0.25">
      <c r="A47" s="60">
        <v>42</v>
      </c>
      <c r="B47" s="63" t="s">
        <v>109</v>
      </c>
      <c r="C47" s="64">
        <v>547.5</v>
      </c>
      <c r="D47" s="62">
        <f>'Rashodi na petu'!C195</f>
        <v>0</v>
      </c>
      <c r="E47" s="62">
        <f>'Rashodi na petu'!D195</f>
        <v>1500</v>
      </c>
      <c r="F47" s="62">
        <f>'Rashodi na petu'!E195</f>
        <v>1500</v>
      </c>
      <c r="G47" s="62">
        <f>'Rashodi na petu'!F195</f>
        <v>1500</v>
      </c>
    </row>
    <row r="48" spans="1:7" x14ac:dyDescent="0.25">
      <c r="A48" s="76" t="s">
        <v>119</v>
      </c>
      <c r="B48" s="85" t="s">
        <v>139</v>
      </c>
      <c r="C48" s="78">
        <f>C49+C54</f>
        <v>132848.09000000003</v>
      </c>
      <c r="D48" s="78">
        <f>D49+D54</f>
        <v>153991</v>
      </c>
      <c r="E48" s="78">
        <f t="shared" ref="E48:G48" si="21">E49+E54</f>
        <v>200795</v>
      </c>
      <c r="F48" s="78">
        <f t="shared" si="21"/>
        <v>208595</v>
      </c>
      <c r="G48" s="78">
        <f t="shared" si="21"/>
        <v>222195</v>
      </c>
    </row>
    <row r="49" spans="1:7" x14ac:dyDescent="0.25">
      <c r="A49" s="79" t="s">
        <v>98</v>
      </c>
      <c r="B49" s="80" t="s">
        <v>100</v>
      </c>
      <c r="C49" s="81">
        <f>C50</f>
        <v>97181.71</v>
      </c>
      <c r="D49" s="81">
        <f>D50</f>
        <v>108400</v>
      </c>
      <c r="E49" s="81">
        <f t="shared" ref="E49:G49" si="22">E50</f>
        <v>154300</v>
      </c>
      <c r="F49" s="81">
        <f t="shared" si="22"/>
        <v>160100</v>
      </c>
      <c r="G49" s="81">
        <f t="shared" si="22"/>
        <v>171700</v>
      </c>
    </row>
    <row r="50" spans="1:7" x14ac:dyDescent="0.25">
      <c r="A50" s="60">
        <v>3</v>
      </c>
      <c r="B50" s="63" t="s">
        <v>10</v>
      </c>
      <c r="C50" s="62">
        <f>SUM(C51:C53)</f>
        <v>97181.71</v>
      </c>
      <c r="D50" s="62">
        <f>SUM(D51:D53)</f>
        <v>108400</v>
      </c>
      <c r="E50" s="62">
        <f t="shared" ref="E50:G50" si="23">SUM(E51:E53)</f>
        <v>154300</v>
      </c>
      <c r="F50" s="62">
        <f t="shared" si="23"/>
        <v>160100</v>
      </c>
      <c r="G50" s="62">
        <f t="shared" si="23"/>
        <v>171700</v>
      </c>
    </row>
    <row r="51" spans="1:7" x14ac:dyDescent="0.25">
      <c r="A51" s="60">
        <v>31</v>
      </c>
      <c r="B51" s="63" t="s">
        <v>73</v>
      </c>
      <c r="C51" s="64">
        <v>96327.08</v>
      </c>
      <c r="D51" s="62">
        <f>'Rashodi na petu'!C205</f>
        <v>106600</v>
      </c>
      <c r="E51" s="62">
        <f>'Rashodi na petu'!D205</f>
        <v>152300</v>
      </c>
      <c r="F51" s="62">
        <f>'Rashodi na petu'!E205</f>
        <v>158100</v>
      </c>
      <c r="G51" s="62">
        <f>'Rashodi na petu'!F205</f>
        <v>169700</v>
      </c>
    </row>
    <row r="52" spans="1:7" x14ac:dyDescent="0.25">
      <c r="A52" s="60">
        <v>32</v>
      </c>
      <c r="B52" s="63" t="s">
        <v>11</v>
      </c>
      <c r="C52" s="64">
        <v>854.63</v>
      </c>
      <c r="D52" s="62">
        <f>'Rashodi na petu'!C219</f>
        <v>1800</v>
      </c>
      <c r="E52" s="62">
        <f>'Rashodi na petu'!D219</f>
        <v>2000</v>
      </c>
      <c r="F52" s="62">
        <f>'Rashodi na petu'!E219</f>
        <v>2000</v>
      </c>
      <c r="G52" s="62">
        <f>'Rashodi na petu'!F219</f>
        <v>2000</v>
      </c>
    </row>
    <row r="53" spans="1:7" x14ac:dyDescent="0.25">
      <c r="A53" s="60">
        <v>34</v>
      </c>
      <c r="B53" s="63" t="s">
        <v>21</v>
      </c>
      <c r="C53" s="64">
        <v>0</v>
      </c>
      <c r="D53" s="62">
        <f>'Rashodi na petu'!C224</f>
        <v>0</v>
      </c>
      <c r="E53" s="62">
        <f>'Rashodi na petu'!D224</f>
        <v>0</v>
      </c>
      <c r="F53" s="62">
        <f>'Rashodi na petu'!E224</f>
        <v>0</v>
      </c>
      <c r="G53" s="62">
        <f>'Rashodi na petu'!F224</f>
        <v>0</v>
      </c>
    </row>
    <row r="54" spans="1:7" x14ac:dyDescent="0.25">
      <c r="A54" s="79" t="s">
        <v>113</v>
      </c>
      <c r="B54" s="80" t="s">
        <v>118</v>
      </c>
      <c r="C54" s="81">
        <f>C55</f>
        <v>35666.380000000005</v>
      </c>
      <c r="D54" s="81">
        <f>D55</f>
        <v>45591</v>
      </c>
      <c r="E54" s="81">
        <f t="shared" ref="E54:G54" si="24">E55</f>
        <v>46495</v>
      </c>
      <c r="F54" s="81">
        <f t="shared" si="24"/>
        <v>48495</v>
      </c>
      <c r="G54" s="81">
        <f t="shared" si="24"/>
        <v>50495</v>
      </c>
    </row>
    <row r="55" spans="1:7" x14ac:dyDescent="0.25">
      <c r="A55" s="60">
        <v>3</v>
      </c>
      <c r="B55" s="63" t="s">
        <v>10</v>
      </c>
      <c r="C55" s="62">
        <f>SUM(C56:C57)</f>
        <v>35666.380000000005</v>
      </c>
      <c r="D55" s="62">
        <f t="shared" ref="D55:G55" si="25">SUM(D56:D57)</f>
        <v>45591</v>
      </c>
      <c r="E55" s="62">
        <f t="shared" si="25"/>
        <v>46495</v>
      </c>
      <c r="F55" s="62">
        <f t="shared" si="25"/>
        <v>48495</v>
      </c>
      <c r="G55" s="62">
        <f t="shared" si="25"/>
        <v>50495</v>
      </c>
    </row>
    <row r="56" spans="1:7" x14ac:dyDescent="0.25">
      <c r="A56" s="60">
        <v>32</v>
      </c>
      <c r="B56" s="63" t="s">
        <v>11</v>
      </c>
      <c r="C56" s="64">
        <v>35658.22</v>
      </c>
      <c r="D56" s="62">
        <f>'Rashodi na petu'!C231</f>
        <v>45591</v>
      </c>
      <c r="E56" s="62">
        <f>'Rashodi na petu'!D231</f>
        <v>46495</v>
      </c>
      <c r="F56" s="62">
        <f>'Rashodi na petu'!E231</f>
        <v>48495</v>
      </c>
      <c r="G56" s="62">
        <f>'Rashodi na petu'!F231</f>
        <v>50495</v>
      </c>
    </row>
    <row r="57" spans="1:7" x14ac:dyDescent="0.25">
      <c r="A57" s="60">
        <v>34</v>
      </c>
      <c r="B57" s="63" t="s">
        <v>21</v>
      </c>
      <c r="C57" s="64">
        <v>8.16</v>
      </c>
      <c r="D57" s="62">
        <v>0</v>
      </c>
      <c r="E57" s="62"/>
      <c r="F57" s="62"/>
      <c r="G57" s="62"/>
    </row>
    <row r="58" spans="1:7" x14ac:dyDescent="0.25">
      <c r="A58" s="76" t="s">
        <v>120</v>
      </c>
      <c r="B58" s="85" t="s">
        <v>121</v>
      </c>
      <c r="C58" s="78">
        <f>C59+C62</f>
        <v>88778</v>
      </c>
      <c r="D58" s="78">
        <f>D59+D62</f>
        <v>0</v>
      </c>
      <c r="E58" s="78">
        <f t="shared" ref="E58:G58" si="26">E59+E62</f>
        <v>12000</v>
      </c>
      <c r="F58" s="78">
        <f t="shared" si="26"/>
        <v>12000</v>
      </c>
      <c r="G58" s="78">
        <f t="shared" si="26"/>
        <v>12000</v>
      </c>
    </row>
    <row r="59" spans="1:7" x14ac:dyDescent="0.25">
      <c r="A59" s="19" t="s">
        <v>98</v>
      </c>
      <c r="B59" s="7" t="s">
        <v>100</v>
      </c>
      <c r="C59" s="21">
        <f>C60</f>
        <v>68970.05</v>
      </c>
      <c r="D59" s="21">
        <f>D60</f>
        <v>0</v>
      </c>
      <c r="E59" s="21">
        <f t="shared" ref="E59:G59" si="27">E60</f>
        <v>12000</v>
      </c>
      <c r="F59" s="21">
        <f t="shared" si="27"/>
        <v>12000</v>
      </c>
      <c r="G59" s="21">
        <f t="shared" si="27"/>
        <v>12000</v>
      </c>
    </row>
    <row r="60" spans="1:7" x14ac:dyDescent="0.25">
      <c r="A60" s="60">
        <v>3</v>
      </c>
      <c r="B60" s="63" t="s">
        <v>10</v>
      </c>
      <c r="C60" s="62">
        <f>C61</f>
        <v>68970.05</v>
      </c>
      <c r="D60" s="62">
        <f>D61</f>
        <v>0</v>
      </c>
      <c r="E60" s="62">
        <f>E61</f>
        <v>12000</v>
      </c>
      <c r="F60" s="62">
        <f>F61</f>
        <v>12000</v>
      </c>
      <c r="G60" s="62">
        <f>G61</f>
        <v>12000</v>
      </c>
    </row>
    <row r="61" spans="1:7" x14ac:dyDescent="0.25">
      <c r="A61" s="60">
        <v>32</v>
      </c>
      <c r="B61" s="63" t="s">
        <v>11</v>
      </c>
      <c r="C61" s="64">
        <v>68970.05</v>
      </c>
      <c r="D61" s="62">
        <f>'Rashodi na petu'!C246</f>
        <v>0</v>
      </c>
      <c r="E61" s="62">
        <f>'Rashodi na petu'!D246</f>
        <v>12000</v>
      </c>
      <c r="F61" s="62">
        <f>'Rashodi na petu'!E246</f>
        <v>12000</v>
      </c>
      <c r="G61" s="62">
        <f>'Rashodi na petu'!F246</f>
        <v>12000</v>
      </c>
    </row>
    <row r="62" spans="1:7" x14ac:dyDescent="0.25">
      <c r="A62" s="19" t="s">
        <v>250</v>
      </c>
      <c r="B62" s="7" t="s">
        <v>252</v>
      </c>
      <c r="C62" s="21">
        <f>C63</f>
        <v>19807.95</v>
      </c>
      <c r="D62" s="21">
        <f>D63</f>
        <v>0</v>
      </c>
      <c r="E62" s="21">
        <f t="shared" ref="E62:G62" si="28">E63</f>
        <v>0</v>
      </c>
      <c r="F62" s="21">
        <f t="shared" si="28"/>
        <v>0</v>
      </c>
      <c r="G62" s="21">
        <f t="shared" si="28"/>
        <v>0</v>
      </c>
    </row>
    <row r="63" spans="1:7" x14ac:dyDescent="0.25">
      <c r="A63" s="60">
        <v>3</v>
      </c>
      <c r="B63" s="63" t="s">
        <v>10</v>
      </c>
      <c r="C63" s="62">
        <f>C64</f>
        <v>19807.95</v>
      </c>
      <c r="D63" s="62">
        <f>D64</f>
        <v>0</v>
      </c>
      <c r="E63" s="62">
        <f>E64</f>
        <v>0</v>
      </c>
      <c r="F63" s="62">
        <f>F64</f>
        <v>0</v>
      </c>
      <c r="G63" s="62">
        <f>G64</f>
        <v>0</v>
      </c>
    </row>
    <row r="64" spans="1:7" x14ac:dyDescent="0.25">
      <c r="A64" s="60">
        <v>32</v>
      </c>
      <c r="B64" s="63" t="s">
        <v>11</v>
      </c>
      <c r="C64" s="64">
        <v>19807.95</v>
      </c>
      <c r="D64" s="62">
        <f>'Rashodi na petu'!C253</f>
        <v>0</v>
      </c>
      <c r="E64" s="62">
        <f>'Rashodi na petu'!D253</f>
        <v>0</v>
      </c>
      <c r="F64" s="62">
        <f>'Rashodi na petu'!E253</f>
        <v>0</v>
      </c>
      <c r="G64" s="62">
        <f>'Rashodi na petu'!F253</f>
        <v>0</v>
      </c>
    </row>
    <row r="65" spans="1:7" x14ac:dyDescent="0.25">
      <c r="A65" s="76" t="s">
        <v>122</v>
      </c>
      <c r="B65" s="85" t="s">
        <v>140</v>
      </c>
      <c r="C65" s="78">
        <f>C66</f>
        <v>17440</v>
      </c>
      <c r="D65" s="78">
        <f>D66</f>
        <v>24000</v>
      </c>
      <c r="E65" s="78">
        <f t="shared" ref="E65:G66" si="29">E66</f>
        <v>24000</v>
      </c>
      <c r="F65" s="78">
        <f t="shared" si="29"/>
        <v>25000</v>
      </c>
      <c r="G65" s="78">
        <f t="shared" si="29"/>
        <v>26000</v>
      </c>
    </row>
    <row r="66" spans="1:7" x14ac:dyDescent="0.25">
      <c r="A66" s="19" t="s">
        <v>98</v>
      </c>
      <c r="B66" s="7" t="s">
        <v>100</v>
      </c>
      <c r="C66" s="49">
        <f>C67</f>
        <v>17440</v>
      </c>
      <c r="D66" s="49">
        <f>D67</f>
        <v>24000</v>
      </c>
      <c r="E66" s="49">
        <f t="shared" si="29"/>
        <v>24000</v>
      </c>
      <c r="F66" s="49">
        <f t="shared" si="29"/>
        <v>25000</v>
      </c>
      <c r="G66" s="49">
        <f t="shared" si="29"/>
        <v>26000</v>
      </c>
    </row>
    <row r="67" spans="1:7" x14ac:dyDescent="0.25">
      <c r="A67" s="60">
        <v>3</v>
      </c>
      <c r="B67" s="63" t="s">
        <v>10</v>
      </c>
      <c r="C67" s="62">
        <f>C68+C69</f>
        <v>17440</v>
      </c>
      <c r="D67" s="62">
        <f>D68+D69</f>
        <v>24000</v>
      </c>
      <c r="E67" s="62">
        <f t="shared" ref="E67:G67" si="30">E68+E69</f>
        <v>24000</v>
      </c>
      <c r="F67" s="62">
        <f t="shared" si="30"/>
        <v>25000</v>
      </c>
      <c r="G67" s="62">
        <f t="shared" si="30"/>
        <v>26000</v>
      </c>
    </row>
    <row r="68" spans="1:7" x14ac:dyDescent="0.25">
      <c r="A68" s="60">
        <v>31</v>
      </c>
      <c r="B68" s="63" t="s">
        <v>73</v>
      </c>
      <c r="C68" s="64">
        <v>17440</v>
      </c>
      <c r="D68" s="62">
        <f>'Rashodi na petu'!C257</f>
        <v>22500</v>
      </c>
      <c r="E68" s="62">
        <f>'Rashodi na petu'!D257</f>
        <v>22500</v>
      </c>
      <c r="F68" s="62">
        <f>'Rashodi na petu'!E257</f>
        <v>23500</v>
      </c>
      <c r="G68" s="62">
        <f>'Rashodi na petu'!F257</f>
        <v>24500</v>
      </c>
    </row>
    <row r="69" spans="1:7" x14ac:dyDescent="0.25">
      <c r="A69" s="60">
        <v>32</v>
      </c>
      <c r="B69" s="63" t="s">
        <v>11</v>
      </c>
      <c r="C69" s="64">
        <v>0</v>
      </c>
      <c r="D69" s="62">
        <f>'Rashodi na petu'!C265</f>
        <v>1500</v>
      </c>
      <c r="E69" s="62">
        <f>'Rashodi na petu'!D265</f>
        <v>1500</v>
      </c>
      <c r="F69" s="62">
        <f>'Rashodi na petu'!E265</f>
        <v>1500</v>
      </c>
      <c r="G69" s="62">
        <f>'Rashodi na petu'!F265</f>
        <v>1500</v>
      </c>
    </row>
    <row r="70" spans="1:7" x14ac:dyDescent="0.25">
      <c r="A70" s="76" t="s">
        <v>123</v>
      </c>
      <c r="B70" s="85" t="s">
        <v>141</v>
      </c>
      <c r="C70" s="78">
        <f>C71+C75</f>
        <v>87259.09</v>
      </c>
      <c r="D70" s="78">
        <f>D71+D75</f>
        <v>125250</v>
      </c>
      <c r="E70" s="78">
        <f t="shared" ref="E70:G70" si="31">E71+E75</f>
        <v>135900</v>
      </c>
      <c r="F70" s="78">
        <f t="shared" si="31"/>
        <v>135900</v>
      </c>
      <c r="G70" s="78">
        <f t="shared" si="31"/>
        <v>135900</v>
      </c>
    </row>
    <row r="71" spans="1:7" x14ac:dyDescent="0.25">
      <c r="A71" s="19" t="s">
        <v>98</v>
      </c>
      <c r="B71" s="7" t="s">
        <v>3</v>
      </c>
      <c r="C71" s="21">
        <f>C72</f>
        <v>47322.090000000004</v>
      </c>
      <c r="D71" s="21">
        <f>D72</f>
        <v>71650</v>
      </c>
      <c r="E71" s="21">
        <f t="shared" ref="E71:G71" si="32">E72</f>
        <v>75650</v>
      </c>
      <c r="F71" s="21">
        <f t="shared" si="32"/>
        <v>75650</v>
      </c>
      <c r="G71" s="21">
        <f t="shared" si="32"/>
        <v>75650</v>
      </c>
    </row>
    <row r="72" spans="1:7" x14ac:dyDescent="0.25">
      <c r="A72" s="60">
        <v>3</v>
      </c>
      <c r="B72" s="63" t="s">
        <v>10</v>
      </c>
      <c r="C72" s="62">
        <f>SUM(C73:C74)</f>
        <v>47322.090000000004</v>
      </c>
      <c r="D72" s="62">
        <f>SUM(D73:D74)</f>
        <v>71650</v>
      </c>
      <c r="E72" s="62">
        <f t="shared" ref="E72:G72" si="33">SUM(E73:E74)</f>
        <v>75650</v>
      </c>
      <c r="F72" s="62">
        <f t="shared" si="33"/>
        <v>75650</v>
      </c>
      <c r="G72" s="62">
        <f t="shared" si="33"/>
        <v>75650</v>
      </c>
    </row>
    <row r="73" spans="1:7" x14ac:dyDescent="0.25">
      <c r="A73" s="60">
        <v>31</v>
      </c>
      <c r="B73" s="63" t="s">
        <v>73</v>
      </c>
      <c r="C73" s="64">
        <v>46276.11</v>
      </c>
      <c r="D73" s="62">
        <f>'Rashodi na petu'!C271</f>
        <v>67400</v>
      </c>
      <c r="E73" s="62">
        <f>'Rashodi na petu'!D271</f>
        <v>71150</v>
      </c>
      <c r="F73" s="62">
        <f>'Rashodi na petu'!E271</f>
        <v>71150</v>
      </c>
      <c r="G73" s="62">
        <f>'Rashodi na petu'!F271</f>
        <v>71150</v>
      </c>
    </row>
    <row r="74" spans="1:7" x14ac:dyDescent="0.25">
      <c r="A74" s="58">
        <v>32</v>
      </c>
      <c r="B74" s="47" t="s">
        <v>11</v>
      </c>
      <c r="C74" s="206">
        <v>1045.98</v>
      </c>
      <c r="D74" s="44">
        <f>'Rashodi na petu'!C281</f>
        <v>4250</v>
      </c>
      <c r="E74" s="44">
        <f>'Rashodi na petu'!D281</f>
        <v>4500</v>
      </c>
      <c r="F74" s="44">
        <f>'Rashodi na petu'!E281</f>
        <v>4500</v>
      </c>
      <c r="G74" s="44">
        <f>'Rashodi na petu'!F281</f>
        <v>4500</v>
      </c>
    </row>
    <row r="75" spans="1:7" x14ac:dyDescent="0.25">
      <c r="A75" s="19" t="s">
        <v>124</v>
      </c>
      <c r="B75" s="7" t="s">
        <v>142</v>
      </c>
      <c r="C75" s="21">
        <f>C76</f>
        <v>39937</v>
      </c>
      <c r="D75" s="21">
        <f>D76</f>
        <v>53600</v>
      </c>
      <c r="E75" s="21">
        <f t="shared" ref="E75:G75" si="34">E76</f>
        <v>60250</v>
      </c>
      <c r="F75" s="21">
        <f t="shared" si="34"/>
        <v>60250</v>
      </c>
      <c r="G75" s="21">
        <f t="shared" si="34"/>
        <v>60250</v>
      </c>
    </row>
    <row r="76" spans="1:7" x14ac:dyDescent="0.25">
      <c r="A76" s="60">
        <v>3</v>
      </c>
      <c r="B76" s="63" t="s">
        <v>10</v>
      </c>
      <c r="C76" s="62">
        <f>SUM(C77:C78)</f>
        <v>39937</v>
      </c>
      <c r="D76" s="62">
        <f>SUM(D77:D78)</f>
        <v>53600</v>
      </c>
      <c r="E76" s="62">
        <f t="shared" ref="E76:G76" si="35">SUM(E77:E78)</f>
        <v>60250</v>
      </c>
      <c r="F76" s="62">
        <f t="shared" si="35"/>
        <v>60250</v>
      </c>
      <c r="G76" s="62">
        <f t="shared" si="35"/>
        <v>60250</v>
      </c>
    </row>
    <row r="77" spans="1:7" x14ac:dyDescent="0.25">
      <c r="A77" s="60">
        <v>31</v>
      </c>
      <c r="B77" s="63" t="s">
        <v>73</v>
      </c>
      <c r="C77" s="64">
        <v>38595.25</v>
      </c>
      <c r="D77" s="62">
        <f>'Rashodi na petu'!C286</f>
        <v>53600</v>
      </c>
      <c r="E77" s="62">
        <f>'Rashodi na petu'!D286</f>
        <v>58250</v>
      </c>
      <c r="F77" s="62">
        <f>'Rashodi na petu'!E286</f>
        <v>58250</v>
      </c>
      <c r="G77" s="62">
        <f>'Rashodi na petu'!F286</f>
        <v>58250</v>
      </c>
    </row>
    <row r="78" spans="1:7" x14ac:dyDescent="0.25">
      <c r="A78" s="60">
        <v>32</v>
      </c>
      <c r="B78" s="63" t="s">
        <v>11</v>
      </c>
      <c r="C78" s="64">
        <v>1341.75</v>
      </c>
      <c r="D78" s="62">
        <f>'Rashodi na petu'!C296</f>
        <v>0</v>
      </c>
      <c r="E78" s="62">
        <f>'Rashodi na petu'!D296</f>
        <v>2000</v>
      </c>
      <c r="F78" s="62">
        <f>'Rashodi na petu'!E296</f>
        <v>2000</v>
      </c>
      <c r="G78" s="62">
        <f>'Rashodi na petu'!F296</f>
        <v>2000</v>
      </c>
    </row>
    <row r="79" spans="1:7" x14ac:dyDescent="0.25">
      <c r="A79" s="76" t="s">
        <v>125</v>
      </c>
      <c r="B79" s="85" t="s">
        <v>143</v>
      </c>
      <c r="C79" s="86">
        <f t="shared" ref="C79:D81" si="36">C80</f>
        <v>0</v>
      </c>
      <c r="D79" s="86">
        <f t="shared" si="36"/>
        <v>0</v>
      </c>
      <c r="E79" s="86">
        <f t="shared" ref="E79:G81" si="37">E80</f>
        <v>0</v>
      </c>
      <c r="F79" s="86">
        <f t="shared" si="37"/>
        <v>0</v>
      </c>
      <c r="G79" s="86">
        <f t="shared" si="37"/>
        <v>0</v>
      </c>
    </row>
    <row r="80" spans="1:7" x14ac:dyDescent="0.25">
      <c r="A80" s="19" t="s">
        <v>98</v>
      </c>
      <c r="B80" s="7" t="s">
        <v>100</v>
      </c>
      <c r="C80" s="51">
        <f t="shared" si="36"/>
        <v>0</v>
      </c>
      <c r="D80" s="51">
        <f t="shared" si="36"/>
        <v>0</v>
      </c>
      <c r="E80" s="51">
        <f t="shared" si="37"/>
        <v>0</v>
      </c>
      <c r="F80" s="51">
        <f t="shared" si="37"/>
        <v>0</v>
      </c>
      <c r="G80" s="51">
        <f t="shared" si="37"/>
        <v>0</v>
      </c>
    </row>
    <row r="81" spans="1:7" x14ac:dyDescent="0.25">
      <c r="A81" s="60">
        <v>3</v>
      </c>
      <c r="B81" s="63" t="s">
        <v>10</v>
      </c>
      <c r="C81" s="64">
        <f t="shared" si="36"/>
        <v>0</v>
      </c>
      <c r="D81" s="64">
        <f t="shared" si="36"/>
        <v>0</v>
      </c>
      <c r="E81" s="64">
        <f t="shared" si="37"/>
        <v>0</v>
      </c>
      <c r="F81" s="64">
        <f t="shared" si="37"/>
        <v>0</v>
      </c>
      <c r="G81" s="64">
        <f t="shared" si="37"/>
        <v>0</v>
      </c>
    </row>
    <row r="82" spans="1:7" x14ac:dyDescent="0.25">
      <c r="A82" s="60">
        <v>32</v>
      </c>
      <c r="B82" s="63" t="s">
        <v>11</v>
      </c>
      <c r="C82" s="64">
        <v>0</v>
      </c>
      <c r="D82" s="64">
        <f>'Rashodi na petu'!C302</f>
        <v>0</v>
      </c>
      <c r="E82" s="64">
        <f>'Rashodi na petu'!D302</f>
        <v>0</v>
      </c>
      <c r="F82" s="64">
        <f>'Rashodi na petu'!E302</f>
        <v>0</v>
      </c>
      <c r="G82" s="64">
        <f>'Rashodi na petu'!F302</f>
        <v>0</v>
      </c>
    </row>
    <row r="83" spans="1:7" x14ac:dyDescent="0.25">
      <c r="A83" s="76" t="s">
        <v>126</v>
      </c>
      <c r="B83" s="85" t="s">
        <v>127</v>
      </c>
      <c r="C83" s="78">
        <f t="shared" ref="C83:D85" si="38">C84</f>
        <v>36491.47</v>
      </c>
      <c r="D83" s="78">
        <f t="shared" si="38"/>
        <v>37000</v>
      </c>
      <c r="E83" s="78">
        <f t="shared" ref="E83:G88" si="39">E84</f>
        <v>39000</v>
      </c>
      <c r="F83" s="78">
        <f t="shared" si="39"/>
        <v>41000</v>
      </c>
      <c r="G83" s="78">
        <f t="shared" si="39"/>
        <v>43000</v>
      </c>
    </row>
    <row r="84" spans="1:7" x14ac:dyDescent="0.25">
      <c r="A84" s="19" t="s">
        <v>113</v>
      </c>
      <c r="B84" s="7" t="s">
        <v>118</v>
      </c>
      <c r="C84" s="21">
        <f t="shared" si="38"/>
        <v>36491.47</v>
      </c>
      <c r="D84" s="21">
        <f t="shared" si="38"/>
        <v>37000</v>
      </c>
      <c r="E84" s="21">
        <f t="shared" si="39"/>
        <v>39000</v>
      </c>
      <c r="F84" s="21">
        <f t="shared" si="39"/>
        <v>41000</v>
      </c>
      <c r="G84" s="21">
        <f t="shared" si="39"/>
        <v>43000</v>
      </c>
    </row>
    <row r="85" spans="1:7" x14ac:dyDescent="0.25">
      <c r="A85" s="60">
        <v>4</v>
      </c>
      <c r="B85" s="63" t="s">
        <v>108</v>
      </c>
      <c r="C85" s="62">
        <f t="shared" si="38"/>
        <v>36491.47</v>
      </c>
      <c r="D85" s="62">
        <f t="shared" si="38"/>
        <v>37000</v>
      </c>
      <c r="E85" s="62">
        <f t="shared" si="39"/>
        <v>39000</v>
      </c>
      <c r="F85" s="62">
        <f t="shared" si="39"/>
        <v>41000</v>
      </c>
      <c r="G85" s="62">
        <f t="shared" si="39"/>
        <v>43000</v>
      </c>
    </row>
    <row r="86" spans="1:7" x14ac:dyDescent="0.25">
      <c r="A86" s="60">
        <v>42</v>
      </c>
      <c r="B86" s="63" t="s">
        <v>109</v>
      </c>
      <c r="C86" s="64">
        <v>36491.47</v>
      </c>
      <c r="D86" s="62">
        <f>'Rashodi na petu'!C308</f>
        <v>37000</v>
      </c>
      <c r="E86" s="62">
        <f>'Rashodi na petu'!D308</f>
        <v>39000</v>
      </c>
      <c r="F86" s="62">
        <f>'Rashodi na petu'!E308</f>
        <v>41000</v>
      </c>
      <c r="G86" s="62">
        <f>'Rashodi na petu'!F308</f>
        <v>43000</v>
      </c>
    </row>
    <row r="87" spans="1:7" x14ac:dyDescent="0.25">
      <c r="A87" s="76" t="s">
        <v>255</v>
      </c>
      <c r="B87" s="85" t="s">
        <v>256</v>
      </c>
      <c r="C87" s="78">
        <f>C88</f>
        <v>173856.42</v>
      </c>
      <c r="D87" s="78">
        <f>D88</f>
        <v>186375</v>
      </c>
      <c r="E87" s="78">
        <f t="shared" si="39"/>
        <v>190000</v>
      </c>
      <c r="F87" s="78">
        <f t="shared" si="39"/>
        <v>195000</v>
      </c>
      <c r="G87" s="78">
        <f t="shared" si="39"/>
        <v>200000</v>
      </c>
    </row>
    <row r="88" spans="1:7" x14ac:dyDescent="0.25">
      <c r="A88" s="19" t="s">
        <v>113</v>
      </c>
      <c r="B88" s="7" t="s">
        <v>118</v>
      </c>
      <c r="C88" s="21">
        <f>C89</f>
        <v>173856.42</v>
      </c>
      <c r="D88" s="21">
        <f>D89</f>
        <v>186375</v>
      </c>
      <c r="E88" s="21">
        <f t="shared" si="39"/>
        <v>190000</v>
      </c>
      <c r="F88" s="21">
        <f t="shared" si="39"/>
        <v>195000</v>
      </c>
      <c r="G88" s="21">
        <f t="shared" si="39"/>
        <v>200000</v>
      </c>
    </row>
    <row r="89" spans="1:7" x14ac:dyDescent="0.25">
      <c r="A89" s="60">
        <v>3</v>
      </c>
      <c r="B89" s="63" t="s">
        <v>10</v>
      </c>
      <c r="C89" s="64">
        <f>SUM(C90:C91)</f>
        <v>173856.42</v>
      </c>
      <c r="D89" s="64">
        <f t="shared" ref="D89:G89" si="40">SUM(D90:D91)</f>
        <v>186375</v>
      </c>
      <c r="E89" s="64">
        <f t="shared" si="40"/>
        <v>190000</v>
      </c>
      <c r="F89" s="64">
        <f t="shared" si="40"/>
        <v>195000</v>
      </c>
      <c r="G89" s="64">
        <f t="shared" si="40"/>
        <v>200000</v>
      </c>
    </row>
    <row r="90" spans="1:7" x14ac:dyDescent="0.25">
      <c r="A90" s="60">
        <v>32</v>
      </c>
      <c r="B90" s="63" t="s">
        <v>11</v>
      </c>
      <c r="C90" s="64">
        <v>173856.42</v>
      </c>
      <c r="D90" s="62">
        <f>'Rashodi na petu'!C314</f>
        <v>0</v>
      </c>
      <c r="E90" s="62">
        <f>'Rashodi na petu'!D314</f>
        <v>190000</v>
      </c>
      <c r="F90" s="62">
        <f>'Rashodi na petu'!E314</f>
        <v>195000</v>
      </c>
      <c r="G90" s="62">
        <f>'Rashodi na petu'!F314</f>
        <v>200000</v>
      </c>
    </row>
    <row r="91" spans="1:7" x14ac:dyDescent="0.25">
      <c r="A91" s="60">
        <v>37</v>
      </c>
      <c r="B91" s="63" t="s">
        <v>133</v>
      </c>
      <c r="C91" s="64">
        <v>0</v>
      </c>
      <c r="D91" s="62">
        <f>'Rashodi na petu'!C312</f>
        <v>186375</v>
      </c>
      <c r="E91" s="62">
        <f>'Rashodi na petu'!D317</f>
        <v>0</v>
      </c>
      <c r="F91" s="62">
        <f>'Rashodi na petu'!E317</f>
        <v>0</v>
      </c>
      <c r="G91" s="62">
        <f>'Rashodi na petu'!F317</f>
        <v>0</v>
      </c>
    </row>
    <row r="92" spans="1:7" x14ac:dyDescent="0.25">
      <c r="A92" s="76" t="s">
        <v>129</v>
      </c>
      <c r="B92" s="85" t="s">
        <v>146</v>
      </c>
      <c r="C92" s="78">
        <f>C93+C97</f>
        <v>4269.95</v>
      </c>
      <c r="D92" s="78">
        <f>D93+D97</f>
        <v>4980</v>
      </c>
      <c r="E92" s="78">
        <f t="shared" ref="E92:G92" si="41">E93+E97</f>
        <v>5100</v>
      </c>
      <c r="F92" s="78">
        <f t="shared" si="41"/>
        <v>5200</v>
      </c>
      <c r="G92" s="78">
        <f t="shared" si="41"/>
        <v>5300</v>
      </c>
    </row>
    <row r="93" spans="1:7" x14ac:dyDescent="0.25">
      <c r="A93" s="19" t="s">
        <v>128</v>
      </c>
      <c r="B93" s="7" t="s">
        <v>147</v>
      </c>
      <c r="C93" s="21">
        <f>C94</f>
        <v>367.49</v>
      </c>
      <c r="D93" s="21">
        <f>D94</f>
        <v>600</v>
      </c>
      <c r="E93" s="21">
        <f t="shared" ref="E93:G93" si="42">E94</f>
        <v>600</v>
      </c>
      <c r="F93" s="21">
        <f t="shared" si="42"/>
        <v>600</v>
      </c>
      <c r="G93" s="21">
        <f t="shared" si="42"/>
        <v>600</v>
      </c>
    </row>
    <row r="94" spans="1:7" x14ac:dyDescent="0.25">
      <c r="A94" s="60">
        <v>3</v>
      </c>
      <c r="B94" s="63" t="s">
        <v>10</v>
      </c>
      <c r="C94" s="62">
        <f>SUM(C95:C96)</f>
        <v>367.49</v>
      </c>
      <c r="D94" s="62">
        <f t="shared" ref="D94:G94" si="43">SUM(D95:D96)</f>
        <v>600</v>
      </c>
      <c r="E94" s="62">
        <f t="shared" si="43"/>
        <v>600</v>
      </c>
      <c r="F94" s="62">
        <f t="shared" si="43"/>
        <v>600</v>
      </c>
      <c r="G94" s="62">
        <f t="shared" si="43"/>
        <v>600</v>
      </c>
    </row>
    <row r="95" spans="1:7" x14ac:dyDescent="0.25">
      <c r="A95" s="60">
        <v>32</v>
      </c>
      <c r="B95" s="63" t="s">
        <v>11</v>
      </c>
      <c r="C95" s="64">
        <v>195.12</v>
      </c>
      <c r="D95" s="62">
        <f>'Rashodi na petu'!C323</f>
        <v>600</v>
      </c>
      <c r="E95" s="62">
        <f>'Rashodi na petu'!D323</f>
        <v>600</v>
      </c>
      <c r="F95" s="62">
        <f>'Rashodi na petu'!E323</f>
        <v>600</v>
      </c>
      <c r="G95" s="62">
        <f>'Rashodi na petu'!F323</f>
        <v>600</v>
      </c>
    </row>
    <row r="96" spans="1:7" x14ac:dyDescent="0.25">
      <c r="A96" s="60">
        <v>37</v>
      </c>
      <c r="B96" s="63" t="s">
        <v>133</v>
      </c>
      <c r="C96" s="64">
        <v>172.37</v>
      </c>
      <c r="D96" s="62">
        <v>0</v>
      </c>
      <c r="E96" s="62">
        <v>0</v>
      </c>
      <c r="F96" s="62">
        <v>0</v>
      </c>
      <c r="G96" s="62">
        <v>0</v>
      </c>
    </row>
    <row r="97" spans="1:7" x14ac:dyDescent="0.25">
      <c r="A97" s="19" t="s">
        <v>124</v>
      </c>
      <c r="B97" s="7" t="s">
        <v>142</v>
      </c>
      <c r="C97" s="21">
        <f>C98</f>
        <v>3902.46</v>
      </c>
      <c r="D97" s="21">
        <f>D98</f>
        <v>4380</v>
      </c>
      <c r="E97" s="21">
        <f t="shared" ref="E97:G98" si="44">E98</f>
        <v>4500</v>
      </c>
      <c r="F97" s="21">
        <f t="shared" si="44"/>
        <v>4600</v>
      </c>
      <c r="G97" s="21">
        <f t="shared" si="44"/>
        <v>4700</v>
      </c>
    </row>
    <row r="98" spans="1:7" x14ac:dyDescent="0.25">
      <c r="A98" s="60">
        <v>3</v>
      </c>
      <c r="B98" s="63" t="s">
        <v>10</v>
      </c>
      <c r="C98" s="62">
        <f>C99</f>
        <v>3902.46</v>
      </c>
      <c r="D98" s="62">
        <f>D99</f>
        <v>4380</v>
      </c>
      <c r="E98" s="62">
        <f t="shared" si="44"/>
        <v>4500</v>
      </c>
      <c r="F98" s="62">
        <f t="shared" si="44"/>
        <v>4600</v>
      </c>
      <c r="G98" s="62">
        <f t="shared" si="44"/>
        <v>4700</v>
      </c>
    </row>
    <row r="99" spans="1:7" x14ac:dyDescent="0.25">
      <c r="A99" s="60">
        <v>37</v>
      </c>
      <c r="B99" s="63" t="s">
        <v>133</v>
      </c>
      <c r="C99" s="64">
        <v>3902.46</v>
      </c>
      <c r="D99" s="62">
        <f>'Rashodi na petu'!C328</f>
        <v>4380</v>
      </c>
      <c r="E99" s="62">
        <f>'Rashodi na petu'!D328</f>
        <v>4500</v>
      </c>
      <c r="F99" s="62">
        <f>'Rashodi na petu'!E328</f>
        <v>4600</v>
      </c>
      <c r="G99" s="62">
        <f>'Rashodi na petu'!F328</f>
        <v>4700</v>
      </c>
    </row>
    <row r="100" spans="1:7" ht="27" customHeight="1" x14ac:dyDescent="0.25">
      <c r="A100" s="22" t="s">
        <v>130</v>
      </c>
      <c r="B100" s="82" t="s">
        <v>148</v>
      </c>
      <c r="C100" s="24">
        <f t="shared" ref="C100:D103" si="45">C101</f>
        <v>26545</v>
      </c>
      <c r="D100" s="24">
        <f t="shared" si="45"/>
        <v>26545</v>
      </c>
      <c r="E100" s="24">
        <f t="shared" ref="E100:G103" si="46">E101</f>
        <v>27000</v>
      </c>
      <c r="F100" s="24">
        <f t="shared" si="46"/>
        <v>27000</v>
      </c>
      <c r="G100" s="24">
        <f t="shared" si="46"/>
        <v>27000</v>
      </c>
    </row>
    <row r="101" spans="1:7" x14ac:dyDescent="0.25">
      <c r="A101" s="87" t="s">
        <v>151</v>
      </c>
      <c r="B101" s="85" t="s">
        <v>131</v>
      </c>
      <c r="C101" s="78">
        <f t="shared" si="45"/>
        <v>26545</v>
      </c>
      <c r="D101" s="78">
        <f t="shared" si="45"/>
        <v>26545</v>
      </c>
      <c r="E101" s="78">
        <f t="shared" si="46"/>
        <v>27000</v>
      </c>
      <c r="F101" s="78">
        <f t="shared" si="46"/>
        <v>27000</v>
      </c>
      <c r="G101" s="78">
        <f t="shared" si="46"/>
        <v>27000</v>
      </c>
    </row>
    <row r="102" spans="1:7" x14ac:dyDescent="0.25">
      <c r="A102" s="19" t="s">
        <v>9</v>
      </c>
      <c r="B102" s="7" t="s">
        <v>149</v>
      </c>
      <c r="C102" s="21">
        <f t="shared" si="45"/>
        <v>26545</v>
      </c>
      <c r="D102" s="21">
        <f t="shared" si="45"/>
        <v>26545</v>
      </c>
      <c r="E102" s="21">
        <f t="shared" si="46"/>
        <v>27000</v>
      </c>
      <c r="F102" s="21">
        <f t="shared" si="46"/>
        <v>27000</v>
      </c>
      <c r="G102" s="21">
        <f t="shared" si="46"/>
        <v>27000</v>
      </c>
    </row>
    <row r="103" spans="1:7" x14ac:dyDescent="0.25">
      <c r="A103" s="60">
        <v>4</v>
      </c>
      <c r="B103" s="63" t="s">
        <v>108</v>
      </c>
      <c r="C103" s="65">
        <f t="shared" si="45"/>
        <v>26545</v>
      </c>
      <c r="D103" s="65">
        <f t="shared" si="45"/>
        <v>26545</v>
      </c>
      <c r="E103" s="65">
        <f t="shared" si="46"/>
        <v>27000</v>
      </c>
      <c r="F103" s="65">
        <f t="shared" si="46"/>
        <v>27000</v>
      </c>
      <c r="G103" s="65">
        <f t="shared" si="46"/>
        <v>27000</v>
      </c>
    </row>
    <row r="104" spans="1:7" x14ac:dyDescent="0.25">
      <c r="A104" s="60">
        <v>42</v>
      </c>
      <c r="B104" s="63" t="s">
        <v>109</v>
      </c>
      <c r="C104" s="64">
        <v>26545</v>
      </c>
      <c r="D104" s="62">
        <f>'Rashodi na petu'!C335</f>
        <v>26545</v>
      </c>
      <c r="E104" s="62">
        <f>'Rashodi na petu'!D335</f>
        <v>27000</v>
      </c>
      <c r="F104" s="62">
        <f>'Rashodi na petu'!E335</f>
        <v>27000</v>
      </c>
      <c r="G104" s="62">
        <f>'Rashodi na petu'!F335</f>
        <v>27000</v>
      </c>
    </row>
    <row r="105" spans="1:7" ht="25.5" customHeight="1" x14ac:dyDescent="0.25">
      <c r="A105" s="22" t="s">
        <v>132</v>
      </c>
      <c r="B105" s="82" t="s">
        <v>150</v>
      </c>
      <c r="C105" s="24">
        <f>C106</f>
        <v>7088.12</v>
      </c>
      <c r="D105" s="24">
        <f>D106</f>
        <v>2293</v>
      </c>
      <c r="E105" s="24">
        <f t="shared" ref="E105:G105" si="47">E106</f>
        <v>2400</v>
      </c>
      <c r="F105" s="24">
        <f t="shared" si="47"/>
        <v>2400</v>
      </c>
      <c r="G105" s="24">
        <f t="shared" si="47"/>
        <v>2400</v>
      </c>
    </row>
    <row r="106" spans="1:7" x14ac:dyDescent="0.25">
      <c r="A106" s="87" t="s">
        <v>152</v>
      </c>
      <c r="B106" s="85" t="s">
        <v>131</v>
      </c>
      <c r="C106" s="78">
        <f>C107+C110</f>
        <v>7088.12</v>
      </c>
      <c r="D106" s="78">
        <f>D107+D110</f>
        <v>2293</v>
      </c>
      <c r="E106" s="78">
        <f t="shared" ref="E106:G106" si="48">E107+E110</f>
        <v>2400</v>
      </c>
      <c r="F106" s="78">
        <f t="shared" si="48"/>
        <v>2400</v>
      </c>
      <c r="G106" s="78">
        <f t="shared" si="48"/>
        <v>2400</v>
      </c>
    </row>
    <row r="107" spans="1:7" x14ac:dyDescent="0.25">
      <c r="A107" s="19" t="s">
        <v>99</v>
      </c>
      <c r="B107" s="7" t="s">
        <v>104</v>
      </c>
      <c r="C107" s="21">
        <f>C108</f>
        <v>368.24</v>
      </c>
      <c r="D107" s="21">
        <f>D108</f>
        <v>2293</v>
      </c>
      <c r="E107" s="21">
        <f t="shared" ref="E107:G108" si="49">E108</f>
        <v>2400</v>
      </c>
      <c r="F107" s="21">
        <f t="shared" si="49"/>
        <v>2400</v>
      </c>
      <c r="G107" s="21">
        <f t="shared" si="49"/>
        <v>2400</v>
      </c>
    </row>
    <row r="108" spans="1:7" x14ac:dyDescent="0.25">
      <c r="A108" s="60">
        <v>4</v>
      </c>
      <c r="B108" s="63" t="s">
        <v>108</v>
      </c>
      <c r="C108" s="62">
        <f>C109</f>
        <v>368.24</v>
      </c>
      <c r="D108" s="62">
        <f>D109</f>
        <v>2293</v>
      </c>
      <c r="E108" s="62">
        <f t="shared" si="49"/>
        <v>2400</v>
      </c>
      <c r="F108" s="62">
        <f t="shared" si="49"/>
        <v>2400</v>
      </c>
      <c r="G108" s="62">
        <f t="shared" si="49"/>
        <v>2400</v>
      </c>
    </row>
    <row r="109" spans="1:7" x14ac:dyDescent="0.25">
      <c r="A109" s="60">
        <v>42</v>
      </c>
      <c r="B109" s="63" t="s">
        <v>109</v>
      </c>
      <c r="C109" s="64">
        <v>368.24</v>
      </c>
      <c r="D109" s="62">
        <f>'Rashodi na petu'!C347</f>
        <v>2293</v>
      </c>
      <c r="E109" s="62">
        <f>'Rashodi na petu'!D347</f>
        <v>2400</v>
      </c>
      <c r="F109" s="62">
        <f>'Rashodi na petu'!E347</f>
        <v>2400</v>
      </c>
      <c r="G109" s="62">
        <f>'Rashodi na petu'!F347</f>
        <v>2400</v>
      </c>
    </row>
    <row r="110" spans="1:7" x14ac:dyDescent="0.25">
      <c r="A110" s="79" t="s">
        <v>113</v>
      </c>
      <c r="B110" s="80" t="s">
        <v>118</v>
      </c>
      <c r="C110" s="81">
        <f>C111</f>
        <v>6719.88</v>
      </c>
      <c r="D110" s="81">
        <f>D111</f>
        <v>0</v>
      </c>
      <c r="E110" s="81">
        <f t="shared" ref="E110:G111" si="50">E111</f>
        <v>0</v>
      </c>
      <c r="F110" s="81">
        <f t="shared" si="50"/>
        <v>0</v>
      </c>
      <c r="G110" s="81">
        <f t="shared" si="50"/>
        <v>0</v>
      </c>
    </row>
    <row r="111" spans="1:7" x14ac:dyDescent="0.25">
      <c r="A111" s="60">
        <v>4</v>
      </c>
      <c r="B111" s="63" t="s">
        <v>108</v>
      </c>
      <c r="C111" s="62">
        <f>C112</f>
        <v>6719.88</v>
      </c>
      <c r="D111" s="62">
        <f>D112</f>
        <v>0</v>
      </c>
      <c r="E111" s="62">
        <f t="shared" si="50"/>
        <v>0</v>
      </c>
      <c r="F111" s="62">
        <f t="shared" si="50"/>
        <v>0</v>
      </c>
      <c r="G111" s="62">
        <f t="shared" si="50"/>
        <v>0</v>
      </c>
    </row>
    <row r="112" spans="1:7" x14ac:dyDescent="0.25">
      <c r="A112" s="60">
        <v>42</v>
      </c>
      <c r="B112" s="63" t="s">
        <v>109</v>
      </c>
      <c r="C112" s="64">
        <v>6719.88</v>
      </c>
      <c r="D112" s="62">
        <f>'Rashodi na petu'!C353</f>
        <v>0</v>
      </c>
      <c r="E112" s="62">
        <f>'Rashodi na petu'!D353</f>
        <v>0</v>
      </c>
      <c r="F112" s="62">
        <f>'Rashodi na petu'!E353</f>
        <v>0</v>
      </c>
      <c r="G112" s="62">
        <f>'Rashodi na petu'!F353</f>
        <v>0</v>
      </c>
    </row>
  </sheetData>
  <mergeCells count="2">
    <mergeCell ref="A3:G3"/>
    <mergeCell ref="A1:G1"/>
  </mergeCells>
  <pageMargins left="0.7" right="0.7" top="0.75" bottom="0.75" header="0.3" footer="0.3"/>
  <pageSetup paperSize="9" scale="78" fitToHeight="0" orientation="landscape" r:id="rId1"/>
  <ignoredErrors>
    <ignoredError sqref="D15:G21 D97:G109 D26 D39:G39 D41:G44 D46:G54 D59:G61 D70:G86 D23:G24 D64:G66 D68:G68 D28:G32 D34:G36 D56:G56 D92:G93 D95:G95 C106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Naslovnica</vt:lpstr>
      <vt:lpstr>Račun prihoda i rashoda</vt:lpstr>
      <vt:lpstr>Sažetak</vt:lpstr>
      <vt:lpstr>Prihodi i rashodi po izvorima</vt:lpstr>
      <vt:lpstr>Rashodi prema funkcijskoj </vt:lpstr>
      <vt:lpstr>Račun financiranja</vt:lpstr>
      <vt:lpstr>Rashodi na petu</vt:lpstr>
      <vt:lpstr>Prihodi na petu</vt:lpstr>
      <vt:lpstr>POSEBNI DIO - rashodi</vt:lpstr>
      <vt:lpstr>POSEBNI DIO - prihodi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2024-08-14T09:52:10Z</dcterms:modified>
</cp:coreProperties>
</file>