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REBALANS 2024\Rebalans\"/>
    </mc:Choice>
  </mc:AlternateContent>
  <xr:revisionPtr revIDLastSave="0" documentId="13_ncr:1_{4467860D-3ED1-4EC2-A1C4-2310CA3E1196}" xr6:coauthVersionLast="47" xr6:coauthVersionMax="47" xr10:uidLastSave="{00000000-0000-0000-0000-000000000000}"/>
  <workbookProtection workbookAlgorithmName="SHA-512" workbookHashValue="lPs0hXV7PgQYH1Z76QFaKhVLhako5l0gvAL72agLAPPo1BIiwO7aFxHWGIX8M/2jCUYU7fntoOFYj8ZQ7zVoGg==" workbookSaltValue="Oibldu4krmoAnJh4OE/O4A==" workbookSpinCount="100000" lockStructure="1"/>
  <bookViews>
    <workbookView xWindow="-120" yWindow="-120" windowWidth="29040" windowHeight="15720" xr2:uid="{00000000-000D-0000-FFFF-FFFF00000000}"/>
  </bookViews>
  <sheets>
    <sheet name="Prijedlog rebalansa" sheetId="4" r:id="rId1"/>
    <sheet name="PR" sheetId="1" r:id="rId2"/>
    <sheet name="VR" sheetId="2" r:id="rId3"/>
    <sheet name="VP" sheetId="3" r:id="rId4"/>
    <sheet name="Sheet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F56" i="1"/>
  <c r="F38" i="2"/>
  <c r="G38" i="2" s="1"/>
  <c r="F32" i="2"/>
  <c r="G32" i="2" s="1"/>
  <c r="D44" i="2"/>
  <c r="D43" i="2" s="1"/>
  <c r="E61" i="2" l="1"/>
  <c r="D61" i="2"/>
  <c r="F33" i="2"/>
  <c r="G33" i="2" s="1"/>
  <c r="F19" i="3"/>
  <c r="F62" i="2"/>
  <c r="F52" i="1"/>
  <c r="G52" i="1"/>
  <c r="F39" i="1"/>
  <c r="G39" i="1" s="1"/>
  <c r="E76" i="1"/>
  <c r="D76" i="1"/>
  <c r="F79" i="1"/>
  <c r="F58" i="1" l="1"/>
  <c r="F62" i="1" l="1"/>
  <c r="F68" i="1"/>
  <c r="E25" i="2"/>
  <c r="D25" i="2"/>
  <c r="F16" i="2"/>
  <c r="D64" i="2"/>
  <c r="E64" i="2"/>
  <c r="F66" i="2"/>
  <c r="F67" i="2"/>
  <c r="F65" i="2"/>
  <c r="F63" i="2"/>
  <c r="F61" i="2" s="1"/>
  <c r="F58" i="2"/>
  <c r="F55" i="2"/>
  <c r="F46" i="2"/>
  <c r="F47" i="2"/>
  <c r="F48" i="2"/>
  <c r="F49" i="2"/>
  <c r="F50" i="2"/>
  <c r="F51" i="2"/>
  <c r="F52" i="2"/>
  <c r="F45" i="2"/>
  <c r="D41" i="2"/>
  <c r="D71" i="2" s="1"/>
  <c r="E41" i="2"/>
  <c r="E71" i="2" s="1"/>
  <c r="F42" i="2"/>
  <c r="F41" i="2" s="1"/>
  <c r="F71" i="2" s="1"/>
  <c r="F30" i="2"/>
  <c r="F31" i="2"/>
  <c r="F34" i="2"/>
  <c r="F35" i="2"/>
  <c r="F36" i="2"/>
  <c r="F37" i="2"/>
  <c r="F39" i="2"/>
  <c r="F29" i="2"/>
  <c r="F27" i="2"/>
  <c r="F26" i="2"/>
  <c r="D55" i="1"/>
  <c r="D54" i="1" s="1"/>
  <c r="E55" i="1"/>
  <c r="E54" i="1" s="1"/>
  <c r="F59" i="1"/>
  <c r="F78" i="1"/>
  <c r="F74" i="1"/>
  <c r="F73" i="1" s="1"/>
  <c r="F116" i="1" s="1"/>
  <c r="E73" i="1"/>
  <c r="E116" i="1" s="1"/>
  <c r="D73" i="1"/>
  <c r="D116" i="1" s="1"/>
  <c r="E61" i="1"/>
  <c r="E60" i="1" s="1"/>
  <c r="E71" i="1"/>
  <c r="E75" i="1"/>
  <c r="E81" i="1"/>
  <c r="E89" i="1"/>
  <c r="E98" i="1"/>
  <c r="E100" i="1"/>
  <c r="E104" i="1"/>
  <c r="E103" i="1" s="1"/>
  <c r="E102" i="1" s="1"/>
  <c r="F106" i="1"/>
  <c r="F107" i="1"/>
  <c r="F108" i="1"/>
  <c r="F109" i="1"/>
  <c r="F105" i="1"/>
  <c r="F101" i="1"/>
  <c r="F99" i="1"/>
  <c r="F91" i="1"/>
  <c r="F92" i="1"/>
  <c r="F93" i="1"/>
  <c r="F94" i="1"/>
  <c r="F95" i="1"/>
  <c r="F96" i="1"/>
  <c r="F90" i="1"/>
  <c r="F83" i="1"/>
  <c r="F84" i="1"/>
  <c r="F85" i="1"/>
  <c r="F86" i="1"/>
  <c r="F87" i="1"/>
  <c r="F88" i="1"/>
  <c r="F82" i="1"/>
  <c r="F77" i="1"/>
  <c r="F72" i="1"/>
  <c r="F63" i="1"/>
  <c r="F64" i="1"/>
  <c r="F65" i="1"/>
  <c r="F66" i="1"/>
  <c r="F67" i="1"/>
  <c r="F69" i="1"/>
  <c r="F5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9" i="1"/>
  <c r="E28" i="2"/>
  <c r="E24" i="2" s="1"/>
  <c r="F44" i="2" l="1"/>
  <c r="F43" i="2" s="1"/>
  <c r="E40" i="2"/>
  <c r="F25" i="2"/>
  <c r="F76" i="1"/>
  <c r="F55" i="1"/>
  <c r="E70" i="1"/>
  <c r="E97" i="1"/>
  <c r="E80" i="1"/>
  <c r="I56" i="1"/>
  <c r="J56" i="1" s="1"/>
  <c r="I57" i="1"/>
  <c r="J57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2" i="1"/>
  <c r="J72" i="1" s="1"/>
  <c r="I77" i="1"/>
  <c r="J77" i="1" s="1"/>
  <c r="I78" i="1"/>
  <c r="J78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105" i="1"/>
  <c r="J105" i="1" s="1"/>
  <c r="I107" i="1"/>
  <c r="J107" i="1" s="1"/>
  <c r="E53" i="1" l="1"/>
  <c r="D7" i="1" l="1"/>
  <c r="D6" i="1" s="1"/>
  <c r="G29" i="1"/>
  <c r="I29" i="1"/>
  <c r="J29" i="1" s="1"/>
  <c r="I46" i="1"/>
  <c r="J46" i="1" s="1"/>
  <c r="I10" i="1" l="1"/>
  <c r="J10" i="1" s="1"/>
  <c r="I14" i="1"/>
  <c r="J14" i="1" s="1"/>
  <c r="I11" i="1"/>
  <c r="J11" i="1" s="1"/>
  <c r="D28" i="2" l="1"/>
  <c r="G57" i="1" l="1"/>
  <c r="I55" i="1"/>
  <c r="J55" i="1" s="1"/>
  <c r="G41" i="2" l="1"/>
  <c r="G42" i="2"/>
  <c r="F40" i="2"/>
  <c r="D40" i="2"/>
  <c r="G55" i="1"/>
  <c r="G56" i="1"/>
  <c r="G71" i="2" l="1"/>
  <c r="G40" i="2"/>
  <c r="F54" i="1"/>
  <c r="I54" i="1" s="1"/>
  <c r="J54" i="1" s="1"/>
  <c r="G45" i="2"/>
  <c r="G55" i="2"/>
  <c r="G65" i="2"/>
  <c r="G27" i="2" l="1"/>
  <c r="G54" i="1"/>
  <c r="F15" i="3"/>
  <c r="F16" i="3"/>
  <c r="F17" i="3"/>
  <c r="F18" i="3"/>
  <c r="F14" i="3"/>
  <c r="F12" i="3"/>
  <c r="F10" i="3"/>
  <c r="F8" i="3"/>
  <c r="D13" i="3"/>
  <c r="D22" i="3" s="1"/>
  <c r="F13" i="3" l="1"/>
  <c r="E13" i="3"/>
  <c r="F11" i="3"/>
  <c r="E11" i="3"/>
  <c r="D11" i="3"/>
  <c r="F9" i="3"/>
  <c r="E9" i="3"/>
  <c r="D9" i="3"/>
  <c r="F7" i="3"/>
  <c r="E7" i="3"/>
  <c r="D7" i="3"/>
  <c r="E22" i="3" l="1"/>
  <c r="F22" i="3"/>
  <c r="I99" i="1"/>
  <c r="J99" i="1" s="1"/>
  <c r="E114" i="1"/>
  <c r="D98" i="1"/>
  <c r="D114" i="1" s="1"/>
  <c r="D100" i="1"/>
  <c r="D97" i="1" s="1"/>
  <c r="I101" i="1"/>
  <c r="J101" i="1" s="1"/>
  <c r="F100" i="1" l="1"/>
  <c r="G101" i="1"/>
  <c r="F98" i="1"/>
  <c r="I98" i="1" s="1"/>
  <c r="J98" i="1" s="1"/>
  <c r="G99" i="1"/>
  <c r="G91" i="1"/>
  <c r="G92" i="1"/>
  <c r="G93" i="1"/>
  <c r="G94" i="1"/>
  <c r="G95" i="1"/>
  <c r="G96" i="1"/>
  <c r="E115" i="1"/>
  <c r="G107" i="1"/>
  <c r="G105" i="1"/>
  <c r="G83" i="1"/>
  <c r="G84" i="1"/>
  <c r="G85" i="1"/>
  <c r="G86" i="1"/>
  <c r="G87" i="1"/>
  <c r="G88" i="1"/>
  <c r="G82" i="1"/>
  <c r="G78" i="1"/>
  <c r="G77" i="1"/>
  <c r="G65" i="1"/>
  <c r="G62" i="1"/>
  <c r="G10" i="1"/>
  <c r="G11" i="1"/>
  <c r="G14" i="1"/>
  <c r="D61" i="1"/>
  <c r="D71" i="1"/>
  <c r="D70" i="1" s="1"/>
  <c r="D75" i="1"/>
  <c r="D81" i="1"/>
  <c r="D89" i="1"/>
  <c r="D115" i="1" s="1"/>
  <c r="D104" i="1"/>
  <c r="G106" i="1" l="1"/>
  <c r="I106" i="1"/>
  <c r="J106" i="1" s="1"/>
  <c r="G100" i="1"/>
  <c r="I100" i="1"/>
  <c r="J100" i="1" s="1"/>
  <c r="G109" i="1"/>
  <c r="I109" i="1"/>
  <c r="J109" i="1" s="1"/>
  <c r="D112" i="1"/>
  <c r="G108" i="1"/>
  <c r="I108" i="1"/>
  <c r="J108" i="1" s="1"/>
  <c r="D60" i="1"/>
  <c r="F97" i="1"/>
  <c r="F71" i="1"/>
  <c r="G72" i="1"/>
  <c r="F114" i="1"/>
  <c r="G98" i="1"/>
  <c r="F89" i="1"/>
  <c r="I89" i="1" s="1"/>
  <c r="J89" i="1" s="1"/>
  <c r="G90" i="1"/>
  <c r="D113" i="1"/>
  <c r="D103" i="1"/>
  <c r="D102" i="1" s="1"/>
  <c r="I76" i="1"/>
  <c r="J76" i="1" s="1"/>
  <c r="D80" i="1"/>
  <c r="F81" i="1"/>
  <c r="I81" i="1" s="1"/>
  <c r="J81" i="1" s="1"/>
  <c r="F104" i="1"/>
  <c r="D117" i="1" l="1"/>
  <c r="I71" i="1"/>
  <c r="J71" i="1" s="1"/>
  <c r="F70" i="1"/>
  <c r="D53" i="1"/>
  <c r="D5" i="1" s="1"/>
  <c r="G104" i="1"/>
  <c r="I104" i="1"/>
  <c r="J104" i="1" s="1"/>
  <c r="G97" i="1"/>
  <c r="I97" i="1"/>
  <c r="J97" i="1" s="1"/>
  <c r="G71" i="1"/>
  <c r="F115" i="1"/>
  <c r="G89" i="1"/>
  <c r="F80" i="1"/>
  <c r="G81" i="1"/>
  <c r="F75" i="1"/>
  <c r="G76" i="1"/>
  <c r="F103" i="1"/>
  <c r="I103" i="1" s="1"/>
  <c r="J103" i="1" s="1"/>
  <c r="D118" i="1" l="1"/>
  <c r="G70" i="1"/>
  <c r="I70" i="1"/>
  <c r="J70" i="1" s="1"/>
  <c r="G75" i="1"/>
  <c r="I75" i="1"/>
  <c r="J75" i="1" s="1"/>
  <c r="G80" i="1"/>
  <c r="I80" i="1"/>
  <c r="J80" i="1" s="1"/>
  <c r="F102" i="1"/>
  <c r="G103" i="1"/>
  <c r="G66" i="2"/>
  <c r="G67" i="2"/>
  <c r="G46" i="2"/>
  <c r="G47" i="2"/>
  <c r="G48" i="2"/>
  <c r="G49" i="2"/>
  <c r="G50" i="2"/>
  <c r="G51" i="2"/>
  <c r="G52" i="2"/>
  <c r="G26" i="2"/>
  <c r="F14" i="2"/>
  <c r="G14" i="2" s="1"/>
  <c r="F15" i="2"/>
  <c r="G15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13" i="2"/>
  <c r="G13" i="2" s="1"/>
  <c r="E12" i="2"/>
  <c r="E73" i="2" s="1"/>
  <c r="G102" i="1" l="1"/>
  <c r="I102" i="1"/>
  <c r="J102" i="1" s="1"/>
  <c r="F64" i="2"/>
  <c r="G64" i="2" s="1"/>
  <c r="E11" i="2"/>
  <c r="E10" i="2" s="1"/>
  <c r="F12" i="2"/>
  <c r="E54" i="2"/>
  <c r="E53" i="2" s="1"/>
  <c r="F54" i="2"/>
  <c r="E44" i="2"/>
  <c r="E43" i="2" s="1"/>
  <c r="D57" i="2"/>
  <c r="D56" i="2" s="1"/>
  <c r="D54" i="2"/>
  <c r="D53" i="2" s="1"/>
  <c r="D12" i="2"/>
  <c r="D73" i="2" s="1"/>
  <c r="G12" i="2" l="1"/>
  <c r="F73" i="2"/>
  <c r="D60" i="2"/>
  <c r="D59" i="2" s="1"/>
  <c r="D70" i="2"/>
  <c r="D72" i="2"/>
  <c r="D74" i="2" s="1"/>
  <c r="D24" i="2"/>
  <c r="D23" i="2" s="1"/>
  <c r="G43" i="2"/>
  <c r="G44" i="2"/>
  <c r="F53" i="2"/>
  <c r="G53" i="2" s="1"/>
  <c r="G54" i="2"/>
  <c r="G25" i="2"/>
  <c r="D11" i="2"/>
  <c r="D10" i="2" s="1"/>
  <c r="F11" i="2"/>
  <c r="G73" i="2"/>
  <c r="F10" i="2" l="1"/>
  <c r="G11" i="2"/>
  <c r="D9" i="2"/>
  <c r="D75" i="2" s="1"/>
  <c r="G10" i="2" l="1"/>
  <c r="I23" i="1" l="1"/>
  <c r="J23" i="1" s="1"/>
  <c r="G22" i="1"/>
  <c r="G17" i="1"/>
  <c r="I17" i="1"/>
  <c r="J17" i="1" s="1"/>
  <c r="G19" i="1"/>
  <c r="G20" i="1"/>
  <c r="I20" i="1"/>
  <c r="J20" i="1" s="1"/>
  <c r="G27" i="1"/>
  <c r="G24" i="1"/>
  <c r="G13" i="1"/>
  <c r="G21" i="1"/>
  <c r="I21" i="1"/>
  <c r="J21" i="1" s="1"/>
  <c r="G25" i="1"/>
  <c r="I19" i="1"/>
  <c r="J19" i="1" s="1"/>
  <c r="G18" i="1"/>
  <c r="I16" i="1"/>
  <c r="J16" i="1" s="1"/>
  <c r="G26" i="1"/>
  <c r="I26" i="1"/>
  <c r="J26" i="1" s="1"/>
  <c r="G15" i="1"/>
  <c r="G12" i="1"/>
  <c r="G16" i="1" l="1"/>
  <c r="I25" i="1"/>
  <c r="J25" i="1" s="1"/>
  <c r="I13" i="1"/>
  <c r="J13" i="1" s="1"/>
  <c r="I22" i="1"/>
  <c r="J22" i="1" s="1"/>
  <c r="I12" i="1"/>
  <c r="J12" i="1" s="1"/>
  <c r="G23" i="1"/>
  <c r="I15" i="1"/>
  <c r="J15" i="1" s="1"/>
  <c r="I18" i="1"/>
  <c r="J18" i="1" s="1"/>
  <c r="I27" i="1"/>
  <c r="J27" i="1" s="1"/>
  <c r="I24" i="1"/>
  <c r="J24" i="1" s="1"/>
  <c r="I28" i="1"/>
  <c r="J28" i="1" s="1"/>
  <c r="G28" i="1" l="1"/>
  <c r="G31" i="1"/>
  <c r="I31" i="1"/>
  <c r="J31" i="1" s="1"/>
  <c r="G30" i="1"/>
  <c r="I30" i="1"/>
  <c r="J30" i="1" s="1"/>
  <c r="G32" i="1"/>
  <c r="I32" i="1"/>
  <c r="J32" i="1" s="1"/>
  <c r="G33" i="1"/>
  <c r="I33" i="1"/>
  <c r="J33" i="1" s="1"/>
  <c r="G34" i="1"/>
  <c r="I34" i="1"/>
  <c r="J34" i="1" s="1"/>
  <c r="I35" i="1"/>
  <c r="J35" i="1" s="1"/>
  <c r="G35" i="1"/>
  <c r="G36" i="1"/>
  <c r="I36" i="1"/>
  <c r="J36" i="1" s="1"/>
  <c r="G37" i="1"/>
  <c r="I37" i="1"/>
  <c r="J37" i="1" s="1"/>
  <c r="G38" i="1"/>
  <c r="I38" i="1"/>
  <c r="J38" i="1" s="1"/>
  <c r="G40" i="1"/>
  <c r="I40" i="1"/>
  <c r="J40" i="1" s="1"/>
  <c r="G41" i="1"/>
  <c r="I41" i="1"/>
  <c r="J41" i="1" s="1"/>
  <c r="G42" i="1"/>
  <c r="I42" i="1"/>
  <c r="J42" i="1" s="1"/>
  <c r="G43" i="1"/>
  <c r="I43" i="1"/>
  <c r="J43" i="1" s="1"/>
  <c r="G44" i="1"/>
  <c r="I44" i="1"/>
  <c r="J44" i="1" s="1"/>
  <c r="G45" i="1"/>
  <c r="I45" i="1"/>
  <c r="J45" i="1" s="1"/>
  <c r="G46" i="1"/>
  <c r="G47" i="1"/>
  <c r="I47" i="1"/>
  <c r="J47" i="1" s="1"/>
  <c r="G48" i="1"/>
  <c r="I48" i="1"/>
  <c r="J48" i="1" s="1"/>
  <c r="G49" i="1"/>
  <c r="I49" i="1"/>
  <c r="J49" i="1" s="1"/>
  <c r="G50" i="1"/>
  <c r="I50" i="1"/>
  <c r="J50" i="1" s="1"/>
  <c r="G51" i="1"/>
  <c r="I51" i="1"/>
  <c r="J51" i="1" s="1"/>
  <c r="G68" i="1" l="1"/>
  <c r="G66" i="1"/>
  <c r="G67" i="1"/>
  <c r="G64" i="1"/>
  <c r="G63" i="1"/>
  <c r="G69" i="1"/>
  <c r="F61" i="1"/>
  <c r="G61" i="1" l="1"/>
  <c r="I61" i="1"/>
  <c r="J61" i="1" s="1"/>
  <c r="F60" i="1"/>
  <c r="F112" i="1"/>
  <c r="E112" i="1"/>
  <c r="G60" i="1" l="1"/>
  <c r="I60" i="1"/>
  <c r="J60" i="1" s="1"/>
  <c r="F53" i="1"/>
  <c r="I53" i="1" l="1"/>
  <c r="J53" i="1" s="1"/>
  <c r="G53" i="1"/>
  <c r="G29" i="2" l="1"/>
  <c r="G30" i="2"/>
  <c r="G31" i="2"/>
  <c r="G34" i="2"/>
  <c r="G35" i="2"/>
  <c r="G36" i="2"/>
  <c r="G37" i="2"/>
  <c r="G39" i="2"/>
  <c r="F28" i="2"/>
  <c r="F24" i="2" l="1"/>
  <c r="G28" i="2"/>
  <c r="G58" i="2"/>
  <c r="E57" i="2"/>
  <c r="E72" i="2" s="1"/>
  <c r="F57" i="2"/>
  <c r="G57" i="2" s="1"/>
  <c r="G24" i="2" l="1"/>
  <c r="F72" i="2"/>
  <c r="F56" i="2"/>
  <c r="F23" i="2" s="1"/>
  <c r="E56" i="2"/>
  <c r="E23" i="2" s="1"/>
  <c r="G56" i="2"/>
  <c r="G23" i="2" l="1"/>
  <c r="G72" i="2"/>
  <c r="G63" i="2"/>
  <c r="F70" i="2"/>
  <c r="F74" i="2" s="1"/>
  <c r="E70" i="2"/>
  <c r="E74" i="2" s="1"/>
  <c r="G61" i="2" l="1"/>
  <c r="E60" i="2"/>
  <c r="E59" i="2" s="1"/>
  <c r="E9" i="2" s="1"/>
  <c r="F60" i="2"/>
  <c r="G70" i="2"/>
  <c r="E75" i="2" l="1"/>
  <c r="G60" i="2"/>
  <c r="F59" i="2"/>
  <c r="F9" i="2" s="1"/>
  <c r="G74" i="2"/>
  <c r="G59" i="2" l="1"/>
  <c r="G9" i="2" l="1"/>
  <c r="F75" i="2"/>
  <c r="G75" i="2" s="1"/>
  <c r="F113" i="1"/>
  <c r="F117" i="1" s="1"/>
  <c r="I9" i="1"/>
  <c r="J9" i="1" s="1"/>
  <c r="G9" i="1"/>
  <c r="E7" i="1" l="1"/>
  <c r="E6" i="1" s="1"/>
  <c r="E5" i="1" s="1"/>
  <c r="E113" i="1"/>
  <c r="E117" i="1" s="1"/>
  <c r="F7" i="1"/>
  <c r="G8" i="1"/>
  <c r="E118" i="1" l="1"/>
  <c r="F6" i="1"/>
  <c r="F5" i="1" s="1"/>
  <c r="G7" i="1"/>
  <c r="G6" i="1" l="1"/>
  <c r="G5" i="1" l="1"/>
  <c r="F118" i="1"/>
</calcChain>
</file>

<file path=xl/sharedStrings.xml><?xml version="1.0" encoding="utf-8"?>
<sst xmlns="http://schemas.openxmlformats.org/spreadsheetml/2006/main" count="482" uniqueCount="217">
  <si>
    <t>Izvor fin.</t>
  </si>
  <si>
    <t>Konto</t>
  </si>
  <si>
    <t>Naziv</t>
  </si>
  <si>
    <t>Godišnji plan</t>
  </si>
  <si>
    <t>31</t>
  </si>
  <si>
    <t>OŠ MOKOŠICA</t>
  </si>
  <si>
    <t>18054</t>
  </si>
  <si>
    <t>DECENTRALIZIRANE FUNKCIJE- MINIMALNI FINANCIJSKI STANDARD</t>
  </si>
  <si>
    <t>18054001</t>
  </si>
  <si>
    <t>MATERIJALNI I FINANCIJSKI RASHODI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</si>
  <si>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</si>
  <si>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</si>
  <si>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</si>
  <si>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</si>
  <si>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</si>
  <si>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</si>
  <si>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</si>
  <si>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</si>
  <si>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</si>
  <si>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32132</t>
  </si>
  <si>
    <t>Tečajevi i stručni ispiti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</si>
  <si>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</si>
  <si>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</si>
  <si>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</si>
  <si>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</si>
  <si>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</si>
  <si>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</si>
  <si>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</si>
  <si>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</si>
  <si>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</si>
  <si>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</si>
  <si>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32231</t>
  </si>
  <si>
    <t>Električna energija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</si>
  <si>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</si>
  <si>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</si>
  <si>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</si>
  <si>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</si>
  <si>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</si>
  <si>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</si>
  <si>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32241</t>
  </si>
  <si>
    <t>Materijal i dijelovi za tekuće i inveticijsko održavanje građevinskih objekata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</si>
  <si>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</si>
  <si>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</si>
  <si>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</si>
  <si>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</si>
  <si>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</si>
  <si>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</si>
  <si>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</si>
  <si>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</si>
  <si>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</si>
  <si>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</si>
  <si>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</si>
  <si>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</si>
  <si>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</si>
  <si>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</si>
  <si>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32331</t>
  </si>
  <si>
    <t>Elektronski mediji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</si>
  <si>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</si>
  <si>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</si>
  <si>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</si>
  <si>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</si>
  <si>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</si>
  <si>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</si>
  <si>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</si>
  <si>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</si>
  <si>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</si>
  <si>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</si>
  <si>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32354</t>
  </si>
  <si>
    <t>Licence</t>
  </si>
  <si>
    <t>32361</t>
  </si>
  <si>
    <t>Obvezni i preventivni zdravstveni pregledi zaposlenika</t>
  </si>
  <si>
    <t>Ostale zdravstvene i veterinarske usluge</t>
  </si>
  <si>
    <t>32379</t>
  </si>
  <si>
    <t>Ostale intelektualne usluge</t>
  </si>
  <si>
    <t>32381</t>
  </si>
  <si>
    <t>Usluge ažuriranja računalnih baza</t>
  </si>
  <si>
    <t>32391</t>
  </si>
  <si>
    <t>Grafičke i tiskarske usluge, usluge kopiranja i uvezivanja i slično</t>
  </si>
  <si>
    <t>32392</t>
  </si>
  <si>
    <t>Film i izrada fotografija</t>
  </si>
  <si>
    <t>32396</t>
  </si>
  <si>
    <t>Usluge čuvanja imovine i obveza</t>
  </si>
  <si>
    <t>Ostali nespomenuti rashodi poslovanja</t>
  </si>
  <si>
    <t>32931</t>
  </si>
  <si>
    <t>Reprezentacija</t>
  </si>
  <si>
    <t>32941</t>
  </si>
  <si>
    <t>Tuzemne članarine</t>
  </si>
  <si>
    <t>32999</t>
  </si>
  <si>
    <t>34311</t>
  </si>
  <si>
    <t>Usluge banaka</t>
  </si>
  <si>
    <t>18055</t>
  </si>
  <si>
    <t>DECENTRALIZIRANE FUNKCIJE - IZNAD MINIMALNOG FINANCIJSKOG STANDARDA</t>
  </si>
  <si>
    <t>18055006</t>
  </si>
  <si>
    <t>PRODUŽENI BORAVAK</t>
  </si>
  <si>
    <t>11</t>
  </si>
  <si>
    <t>Opći prihodi i primici</t>
  </si>
  <si>
    <t>31111</t>
  </si>
  <si>
    <t>Plaće za zaposlene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</si>
  <si>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</si>
  <si>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</si>
  <si>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</si>
  <si>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</si>
  <si>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</si>
  <si>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</si>
  <si>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</si>
  <si>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</si>
  <si>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</si>
  <si>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</si>
  <si>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31321</t>
  </si>
  <si>
    <t>Doprinosi za obvezno zdravstveno osiguranje</t>
  </si>
  <si>
    <t>32121</t>
  </si>
  <si>
    <t>Naknade za prijevoz na posao i s posla</t>
  </si>
  <si>
    <t>18055021</t>
  </si>
  <si>
    <t>TEKUĆE I INVESTICIJSKO ODRŽAVANJE IZNAD MINIMALNOG STANDARDA</t>
  </si>
  <si>
    <t>18055023</t>
  </si>
  <si>
    <t>STRUČNO RAZVOJNE SLUŽBE</t>
  </si>
  <si>
    <t>18055036</t>
  </si>
  <si>
    <t>ASISTENT U NASTAVI</t>
  </si>
  <si>
    <t>44</t>
  </si>
  <si>
    <t>EU fondovi-pomoći</t>
  </si>
  <si>
    <t>18055040</t>
  </si>
  <si>
    <t>SHEMA ŠKOLSKOG VOĆA</t>
  </si>
  <si>
    <t>37224</t>
  </si>
  <si>
    <t>Prehrana</t>
  </si>
  <si>
    <t>18056</t>
  </si>
  <si>
    <t>KAPITALNO ULAGANJE U ŠKOLSTVO - MINIMALNI FINANCIJSKI STANDARD</t>
  </si>
  <si>
    <t>18056002</t>
  </si>
  <si>
    <t>ŠKOLSKA OPREMA</t>
  </si>
  <si>
    <t>42211</t>
  </si>
  <si>
    <t>Računala i računalna oprema</t>
  </si>
  <si>
    <t>42219</t>
  </si>
  <si>
    <t>Ostala uredska oprema</t>
  </si>
  <si>
    <t>42231</t>
  </si>
  <si>
    <t>Oprema za grijanje, ventilaciju i hlađenje</t>
  </si>
  <si>
    <t>42271</t>
  </si>
  <si>
    <t>Uređaji</t>
  </si>
  <si>
    <t>42411</t>
  </si>
  <si>
    <t>Knjige u knjižnici</t>
  </si>
  <si>
    <t>Razdjel 8 UPRAVNI ODJEL ZA OBRAZOVANJE, ŠPORT, SOCIJALNU SKRB I CIVILNO DRUŠTVO</t>
  </si>
  <si>
    <t>Glava 31 OSNOVNO ŠKOLSTVO</t>
  </si>
  <si>
    <t>18054004</t>
  </si>
  <si>
    <t>REDOVNA DJELATNOST OSNOVNOG OBRAZOVANJA</t>
  </si>
  <si>
    <t>49</t>
  </si>
  <si>
    <t>Pomoći iz državnog proračuna za plaće te ostale rashode za zaposlene</t>
  </si>
  <si>
    <t>31332</t>
  </si>
  <si>
    <t>Doprinos za obvezno osiguranje u slučaju nazaposlenosti</t>
  </si>
  <si>
    <t>32955</t>
  </si>
  <si>
    <t>Novčana naknada poslodavca zbog nezapošljavanja osoba s invaliditetom</t>
  </si>
  <si>
    <t>18055002</t>
  </si>
  <si>
    <t>OSTALI PROJEKTI U OSNOVNOM ŠKOLSTVU</t>
  </si>
  <si>
    <t>25</t>
  </si>
  <si>
    <t>Vlastiti prihodi proračunskih korisnika</t>
  </si>
  <si>
    <t>55</t>
  </si>
  <si>
    <t>Donacije i ostali namjenski prihodi proračunskih korisnika</t>
  </si>
  <si>
    <t>32224</t>
  </si>
  <si>
    <t>Namirnice</t>
  </si>
  <si>
    <t>18055039</t>
  </si>
  <si>
    <t>NABAVA ŠKOLSKIH UDŽBENIKA</t>
  </si>
  <si>
    <t>18055043</t>
  </si>
  <si>
    <t>PREHRANA ZA UČENIKE U OSNOVNIM ŠKOLAMA</t>
  </si>
  <si>
    <t>18057</t>
  </si>
  <si>
    <t>KAPITALNO ULAGANJE U ŠKOLSTVO - IZNAD MINIMALNOG FINANCIJSKOG STANDARDA</t>
  </si>
  <si>
    <t>18057001</t>
  </si>
  <si>
    <t>32922</t>
  </si>
  <si>
    <t>Premije osiguranja ostale imovine</t>
  </si>
  <si>
    <t>rebalans +/-</t>
  </si>
  <si>
    <t>Novi plan</t>
  </si>
  <si>
    <t>IZVOR 25</t>
  </si>
  <si>
    <t>IZVOR 55</t>
  </si>
  <si>
    <t>IZVOR 49</t>
  </si>
  <si>
    <t>IZVOR 11</t>
  </si>
  <si>
    <t>IZVOR 31</t>
  </si>
  <si>
    <t>IZVOR 42</t>
  </si>
  <si>
    <t>IZVOR 44</t>
  </si>
  <si>
    <t>42</t>
  </si>
  <si>
    <t>Namjenske tekuće pomoći</t>
  </si>
  <si>
    <t>OŠ MOKOŠICA,DUBROVNIK</t>
  </si>
  <si>
    <t>Prihodi od pruženih usluga</t>
  </si>
  <si>
    <t>Višak prenesen iz prošle godine</t>
  </si>
  <si>
    <t>Višak prihoda poslovanja</t>
  </si>
  <si>
    <t>63612</t>
  </si>
  <si>
    <t>Tekuće pomoći proračunskim korisnicima iz državnog proračuna</t>
  </si>
  <si>
    <t xml:space="preserve">Tekuće pomoći proračunskim korisnicima iz proračuna </t>
  </si>
  <si>
    <t>Kamate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</si>
  <si>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</si>
  <si>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</si>
  <si>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</si>
  <si>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</si>
  <si>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Ostali posebni prihodi po posebnim propisima</t>
  </si>
  <si>
    <t xml:space="preserve">UKUPNO VAPROR. PRIHODI: </t>
  </si>
  <si>
    <t>IZVOR 29</t>
  </si>
  <si>
    <t>,</t>
  </si>
  <si>
    <t>Ostale tekuće donacije u naravi</t>
  </si>
  <si>
    <t>izvršenje</t>
  </si>
  <si>
    <t>ostaje</t>
  </si>
  <si>
    <t>Višak/manjak</t>
  </si>
  <si>
    <t>IZVOR 22</t>
  </si>
  <si>
    <t>Sufinanciranje cijene prijevoza</t>
  </si>
  <si>
    <t>GRAD DUBROVNIK</t>
  </si>
  <si>
    <t>OSNOVNA ŠKOLA MOKOŠICA, DUBROVNIK</t>
  </si>
  <si>
    <t>Bartola Kašića 20, 20236 Mokošica</t>
  </si>
  <si>
    <t>Tel. 020/451299</t>
  </si>
  <si>
    <t>e-mail: ured@os-mokosica.skole.hr</t>
  </si>
  <si>
    <t>OIB: 12780201511</t>
  </si>
  <si>
    <t>Usluge odvjetnika i pravnog savjetovanja</t>
  </si>
  <si>
    <t>Ostale računalne usluge</t>
  </si>
  <si>
    <t>Ostale zatezne kamate</t>
  </si>
  <si>
    <t>Tekuće donacije trgovačkih društava</t>
  </si>
  <si>
    <t>Telefoni i komunikacijski uređaji</t>
  </si>
  <si>
    <t>Literatura (publikacije,časopisi,glasila, knjige)</t>
  </si>
  <si>
    <t>Laboratorijske usluge</t>
  </si>
  <si>
    <t>DUBROVNIK ZA 2024. GODINU</t>
  </si>
  <si>
    <t>URBROJ: 2117-1-126-03-24-1</t>
  </si>
  <si>
    <t xml:space="preserve">REBALANS FINANCIJSKOG PLANA OSNOVNE ŠKOLE MOKOŠICA, </t>
  </si>
  <si>
    <t>KLASA: 400-01/24-01/2</t>
  </si>
  <si>
    <t>U Dubrovniku 2.7.2024. godine</t>
  </si>
  <si>
    <t>OŠ MOKOŠICA, 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</si>
</sst>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#####"/>
    <numFmt numFmtId="165" formatCode="#,##0.00\ _k_n"/>
  </numFmts>
  <fonts count="22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u/>
      <sz val="14"/>
      <color theme="10"/>
      <name val="Calibri"/>
      <family val="2"/>
      <scheme val="minor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/>
    <xf numFmtId="0" fontId="0" fillId="0" borderId="0" xfId="0" applyFont="1" applyFill="1"/>
    <xf numFmtId="0" fontId="2" fillId="3" borderId="2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0" fillId="3" borderId="2" xfId="0" applyNumberFormat="1" applyFill="1" applyBorder="1"/>
    <xf numFmtId="165" fontId="5" fillId="0" borderId="0" xfId="0" applyNumberFormat="1" applyFont="1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right"/>
    </xf>
    <xf numFmtId="4" fontId="8" fillId="0" borderId="0" xfId="0" applyNumberFormat="1" applyFont="1"/>
    <xf numFmtId="0" fontId="11" fillId="0" borderId="0" xfId="0" applyFont="1" applyFill="1"/>
    <xf numFmtId="164" fontId="11" fillId="0" borderId="0" xfId="0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1" fillId="0" borderId="0" xfId="0" applyFont="1" applyFill="1" applyAlignment="1">
      <alignment horizontal="left"/>
    </xf>
    <xf numFmtId="165" fontId="17" fillId="0" borderId="0" xfId="0" applyNumberFormat="1" applyFont="1"/>
    <xf numFmtId="0" fontId="17" fillId="0" borderId="0" xfId="0" applyFont="1" applyFill="1"/>
    <xf numFmtId="0" fontId="17" fillId="0" borderId="0" xfId="0" applyFont="1" applyFill="1" applyAlignment="1">
      <alignment horizontal="left"/>
    </xf>
    <xf numFmtId="164" fontId="17" fillId="0" borderId="0" xfId="0" applyNumberFormat="1" applyFont="1" applyFill="1" applyAlignment="1">
      <alignment horizontal="right"/>
    </xf>
    <xf numFmtId="165" fontId="21" fillId="0" borderId="0" xfId="0" applyNumberFormat="1" applyFont="1" applyFill="1" applyAlignment="1">
      <alignment horizontal="right"/>
    </xf>
    <xf numFmtId="0" fontId="0" fillId="0" borderId="0" xfId="0" applyFill="1" applyBorder="1"/>
    <xf numFmtId="0" fontId="9" fillId="0" borderId="0" xfId="0" applyFont="1" applyFill="1" applyBorder="1"/>
    <xf numFmtId="4" fontId="10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3" fillId="0" borderId="0" xfId="0" applyFont="1" applyFill="1" applyBorder="1"/>
    <xf numFmtId="4" fontId="9" fillId="0" borderId="0" xfId="0" applyNumberFormat="1" applyFont="1" applyFill="1" applyBorder="1"/>
    <xf numFmtId="0" fontId="7" fillId="0" borderId="0" xfId="0" applyFont="1" applyFill="1" applyBorder="1"/>
    <xf numFmtId="0" fontId="1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okosica.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"/>
  <sheetViews>
    <sheetView tabSelected="1" workbookViewId="0">
      <selection activeCell="F5" sqref="F5"/>
    </sheetView>
  </sheetViews>
  <sheetFormatPr defaultRowHeight="15" x14ac:dyDescent="0.25"/>
  <sheetData>
    <row r="1" spans="1:26" ht="18.75" x14ac:dyDescent="0.25">
      <c r="A1" s="36" t="s">
        <v>198</v>
      </c>
    </row>
    <row r="2" spans="1:26" ht="18.75" x14ac:dyDescent="0.25">
      <c r="A2" s="36" t="s">
        <v>199</v>
      </c>
    </row>
    <row r="3" spans="1:26" ht="18.75" x14ac:dyDescent="0.25">
      <c r="A3" s="36" t="s">
        <v>200</v>
      </c>
    </row>
    <row r="4" spans="1:26" ht="18.75" x14ac:dyDescent="0.25">
      <c r="A4" s="36" t="s">
        <v>201</v>
      </c>
    </row>
    <row r="5" spans="1:26" ht="18.75" x14ac:dyDescent="0.25">
      <c r="A5" s="37" t="s">
        <v>202</v>
      </c>
    </row>
    <row r="6" spans="1:26" ht="18.75" x14ac:dyDescent="0.25">
      <c r="A6" s="36" t="s">
        <v>203</v>
      </c>
    </row>
    <row r="7" spans="1:26" ht="18.75" x14ac:dyDescent="0.25">
      <c r="A7" s="38" t="s">
        <v>214</v>
      </c>
      <c r="B7" s="39"/>
      <c r="C7" s="39"/>
      <c r="D7" s="39"/>
      <c r="E7" s="39"/>
      <c r="F7" s="40"/>
    </row>
    <row r="8" spans="1:26" ht="18.75" x14ac:dyDescent="0.25">
      <c r="A8" s="38" t="s">
        <v>212</v>
      </c>
      <c r="B8" s="39"/>
      <c r="C8" s="39"/>
      <c r="D8" s="39"/>
      <c r="E8" s="39"/>
      <c r="F8" s="40"/>
    </row>
    <row r="9" spans="1:26" ht="18.75" x14ac:dyDescent="0.25">
      <c r="A9" s="38" t="s">
        <v>215</v>
      </c>
      <c r="B9" s="39"/>
      <c r="C9" s="39"/>
      <c r="D9" s="39"/>
      <c r="E9" s="39"/>
      <c r="F9" s="40"/>
    </row>
    <row r="10" spans="1:26" x14ac:dyDescent="0.25">
      <c r="A10" s="40"/>
      <c r="B10" s="40"/>
      <c r="C10" s="40"/>
      <c r="D10" s="40"/>
      <c r="E10" s="40"/>
      <c r="F10" s="40"/>
    </row>
    <row r="13" spans="1:26" ht="20.25" x14ac:dyDescent="0.3">
      <c r="D13" s="58" t="s">
        <v>213</v>
      </c>
      <c r="E13" s="58"/>
      <c r="F13" s="58"/>
      <c r="G13" s="58"/>
      <c r="H13" s="58"/>
      <c r="I13" s="58"/>
      <c r="J13" s="58"/>
      <c r="K13" s="58"/>
      <c r="L13" s="58"/>
      <c r="M13" s="58"/>
      <c r="N13" s="41"/>
      <c r="O13" s="41"/>
      <c r="P13" s="41"/>
      <c r="Q13" s="42"/>
      <c r="R13" s="42"/>
      <c r="S13" s="42"/>
      <c r="T13" s="42"/>
      <c r="U13" s="42"/>
      <c r="Y13" s="42"/>
      <c r="Z13" s="42"/>
    </row>
    <row r="14" spans="1:26" ht="20.25" x14ac:dyDescent="0.3">
      <c r="D14" s="58" t="s">
        <v>211</v>
      </c>
      <c r="E14" s="58"/>
      <c r="F14" s="58"/>
      <c r="G14" s="58"/>
      <c r="H14" s="58"/>
      <c r="I14" s="58"/>
      <c r="J14" s="58"/>
      <c r="K14" s="58"/>
      <c r="L14" s="58"/>
      <c r="M14" s="58"/>
      <c r="N14" s="41"/>
      <c r="O14" s="41"/>
      <c r="P14" s="41"/>
      <c r="Q14" s="42"/>
      <c r="R14" s="42"/>
      <c r="S14" s="42"/>
      <c r="T14" s="42"/>
      <c r="U14" s="42"/>
      <c r="Y14" s="42"/>
      <c r="Z14" s="42"/>
    </row>
    <row r="15" spans="1:26" ht="21" x14ac:dyDescent="0.35"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</sheetData>
  <mergeCells count="2">
    <mergeCell ref="D13:M13"/>
    <mergeCell ref="D14:M14"/>
  </mergeCells>
  <hyperlinks>
    <hyperlink ref="A5" r:id="rId1" display="mailto:ured@os-mokosica.skole.hr" xr:uid="{00000000-0004-0000-0000-000000000000}"/>
  </hyperlinks>
  <pageMargins left="0.7" right="0.7" top="0.75" bottom="0.75" header="0.3" footer="0.3"/>
  <pageSetup scale="8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8"/>
  <sheetViews>
    <sheetView zoomScaleNormal="100" workbookViewId="0">
      <pane ySplit="4" topLeftCell="A5" activePane="bottomLeft" state="frozen"/>
      <selection pane="bottomLeft" activeCell="B4" sqref="B4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68.140625" bestFit="1" customWidth="1" collapsed="1"/>
    <col min="4" max="4" width="12.7109375" bestFit="1" customWidth="1" collapsed="1"/>
    <col min="5" max="5" width="15.140625" bestFit="1" customWidth="1" collapsed="1"/>
    <col min="6" max="6" width="13" customWidth="1" collapsed="1"/>
    <col min="7" max="7" width="14" customWidth="1"/>
    <col min="9" max="9" width="14.7109375" customWidth="1"/>
    <col min="10" max="10" width="13.140625" customWidth="1"/>
  </cols>
  <sheetData>
    <row r="1" spans="1:14" x14ac:dyDescent="0.25">
      <c r="B1" s="1" t="s">
        <v>138</v>
      </c>
    </row>
    <row r="2" spans="1:14" x14ac:dyDescent="0.25">
      <c r="B2" s="1" t="s">
        <v>139</v>
      </c>
      <c r="G2" s="50"/>
      <c r="H2" s="50"/>
      <c r="I2" s="50"/>
      <c r="J2" s="50"/>
      <c r="K2" s="50"/>
      <c r="L2" s="50"/>
      <c r="M2" s="50"/>
      <c r="N2" s="50"/>
    </row>
    <row r="3" spans="1:14" x14ac:dyDescent="0.25">
      <c r="B3" s="1" t="s">
        <v>216</v>
      </c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3" t="s">
        <v>0</v>
      </c>
      <c r="B4" s="3" t="s">
        <v>1</v>
      </c>
      <c r="C4" s="3" t="s">
        <v>2</v>
      </c>
      <c r="D4" s="4" t="s">
        <v>3</v>
      </c>
      <c r="E4" s="4" t="s">
        <v>165</v>
      </c>
      <c r="F4" s="4" t="s">
        <v>166</v>
      </c>
      <c r="G4" s="51"/>
      <c r="H4" s="52" t="s">
        <v>193</v>
      </c>
      <c r="I4" s="52" t="s">
        <v>194</v>
      </c>
      <c r="J4" s="51"/>
      <c r="K4" s="50"/>
      <c r="L4" s="50"/>
      <c r="M4" s="50"/>
      <c r="N4" s="50"/>
    </row>
    <row r="5" spans="1:14" s="5" customFormat="1" x14ac:dyDescent="0.25">
      <c r="A5" s="8"/>
      <c r="B5" s="8"/>
      <c r="C5" s="8" t="s">
        <v>5</v>
      </c>
      <c r="D5" s="9">
        <f>D6+D53+D102</f>
        <v>457025</v>
      </c>
      <c r="E5" s="9">
        <f>E6+E53+E102</f>
        <v>14310</v>
      </c>
      <c r="F5" s="9">
        <f t="shared" ref="F5" si="0">F6+F53+F102</f>
        <v>471335</v>
      </c>
      <c r="G5" s="53">
        <f>F5*7.5345</f>
        <v>3551273.5575000001</v>
      </c>
      <c r="H5" s="54"/>
      <c r="I5" s="54"/>
      <c r="J5" s="54"/>
      <c r="K5" s="55"/>
      <c r="L5" s="55"/>
      <c r="M5" s="55"/>
      <c r="N5" s="55"/>
    </row>
    <row r="6" spans="1:14" s="5" customFormat="1" x14ac:dyDescent="0.25">
      <c r="A6" s="8"/>
      <c r="B6" s="8" t="s">
        <v>6</v>
      </c>
      <c r="C6" s="8" t="s">
        <v>7</v>
      </c>
      <c r="D6" s="9">
        <f>D7</f>
        <v>148000</v>
      </c>
      <c r="E6" s="9">
        <f t="shared" ref="E6:F7" si="1">E7</f>
        <v>13010</v>
      </c>
      <c r="F6" s="9">
        <f t="shared" si="1"/>
        <v>161010</v>
      </c>
      <c r="G6" s="53">
        <f t="shared" ref="G6:G81" si="2">F6*7.5345</f>
        <v>1213129.845</v>
      </c>
      <c r="H6" s="54"/>
      <c r="I6" s="54"/>
      <c r="J6" s="54"/>
      <c r="K6" s="55"/>
      <c r="L6" s="55"/>
      <c r="M6" s="55"/>
      <c r="N6" s="55"/>
    </row>
    <row r="7" spans="1:14" s="5" customFormat="1" x14ac:dyDescent="0.25">
      <c r="A7" s="8"/>
      <c r="B7" s="8" t="s">
        <v>8</v>
      </c>
      <c r="C7" s="8" t="s">
        <v>9</v>
      </c>
      <c r="D7" s="9">
        <f>D8</f>
        <v>148000</v>
      </c>
      <c r="E7" s="9">
        <f t="shared" si="1"/>
        <v>13010</v>
      </c>
      <c r="F7" s="9">
        <f t="shared" si="1"/>
        <v>161010</v>
      </c>
      <c r="G7" s="53">
        <f t="shared" si="2"/>
        <v>1213129.845</v>
      </c>
      <c r="H7" s="54"/>
      <c r="I7" s="54"/>
      <c r="J7" s="54"/>
      <c r="K7" s="55"/>
      <c r="L7" s="55"/>
      <c r="M7" s="55"/>
      <c r="N7" s="55"/>
    </row>
    <row r="8" spans="1:14" s="5" customFormat="1" x14ac:dyDescent="0.25">
      <c r="A8" s="8" t="s">
        <v>4</v>
      </c>
      <c r="B8" s="8"/>
      <c r="C8" s="8" t="s">
        <v>10</v>
      </c>
      <c r="D8" s="9">
        <f>SUM(D9:D52)</f>
        <v>148000</v>
      </c>
      <c r="E8" s="9">
        <f>SUM(E9:E52)</f>
        <v>13010</v>
      </c>
      <c r="F8" s="9">
        <f>SUM(F9:F52)</f>
        <v>161010</v>
      </c>
      <c r="G8" s="53">
        <f t="shared" si="2"/>
        <v>1213129.845</v>
      </c>
      <c r="H8" s="54"/>
      <c r="I8" s="54"/>
      <c r="J8" s="54"/>
      <c r="K8" s="55"/>
      <c r="L8" s="55"/>
      <c r="M8" s="55"/>
      <c r="N8" s="55"/>
    </row>
    <row r="9" spans="1:14" x14ac:dyDescent="0.25">
      <c r="A9" s="6" t="s">
        <v>4</v>
      </c>
      <c r="B9" s="6" t="s">
        <v>11</v>
      </c>
      <c r="C9" s="6" t="s">
        <v>12</v>
      </c>
      <c r="D9" s="7">
        <v>3700</v>
      </c>
      <c r="E9" s="30">
        <v>1300</v>
      </c>
      <c r="F9" s="7">
        <f>D9+E9</f>
        <v>5000</v>
      </c>
      <c r="G9" s="53">
        <f t="shared" si="2"/>
        <v>37672.5</v>
      </c>
      <c r="H9" s="51">
        <v>2984.04</v>
      </c>
      <c r="I9" s="56">
        <f>F9-H9</f>
        <v>2015.96</v>
      </c>
      <c r="J9" s="53">
        <f>I9*7.5345</f>
        <v>15189.250620000001</v>
      </c>
      <c r="K9" s="50"/>
      <c r="L9" s="50"/>
      <c r="M9" s="50"/>
      <c r="N9" s="50"/>
    </row>
    <row r="10" spans="1:14" x14ac:dyDescent="0.25">
      <c r="A10" s="6" t="s">
        <v>4</v>
      </c>
      <c r="B10" s="6" t="s">
        <v>13</v>
      </c>
      <c r="C10" s="6" t="s">
        <v>14</v>
      </c>
      <c r="D10" s="7">
        <v>2200</v>
      </c>
      <c r="E10" s="30">
        <v>300</v>
      </c>
      <c r="F10" s="7">
        <f t="shared" ref="F10:F52" si="3">D10+E10</f>
        <v>2500</v>
      </c>
      <c r="G10" s="53">
        <f t="shared" si="2"/>
        <v>18836.25</v>
      </c>
      <c r="H10" s="51">
        <v>1789.85</v>
      </c>
      <c r="I10" s="56">
        <f t="shared" ref="I10:I21" si="4">F10-H10</f>
        <v>710.15000000000009</v>
      </c>
      <c r="J10" s="53">
        <f t="shared" ref="J10:J80" si="5">I10*7.5345</f>
        <v>5350.625175000001</v>
      </c>
      <c r="K10" s="50"/>
      <c r="L10" s="50"/>
      <c r="M10" s="50"/>
      <c r="N10" s="50"/>
    </row>
    <row r="11" spans="1:14" x14ac:dyDescent="0.25">
      <c r="A11" s="6" t="s">
        <v>4</v>
      </c>
      <c r="B11" s="6" t="s">
        <v>15</v>
      </c>
      <c r="C11" s="6" t="s">
        <v>16</v>
      </c>
      <c r="D11" s="7">
        <v>2800</v>
      </c>
      <c r="E11" s="30">
        <v>0</v>
      </c>
      <c r="F11" s="7">
        <f t="shared" si="3"/>
        <v>2800</v>
      </c>
      <c r="G11" s="53">
        <f t="shared" si="2"/>
        <v>21096.600000000002</v>
      </c>
      <c r="H11" s="56">
        <v>2118.3000000000002</v>
      </c>
      <c r="I11" s="56">
        <f t="shared" si="4"/>
        <v>681.69999999999982</v>
      </c>
      <c r="J11" s="53">
        <f t="shared" si="5"/>
        <v>5136.2686499999991</v>
      </c>
      <c r="K11" s="50"/>
      <c r="L11" s="50"/>
      <c r="M11" s="50"/>
      <c r="N11" s="50"/>
    </row>
    <row r="12" spans="1:14" x14ac:dyDescent="0.25">
      <c r="A12" s="6" t="s">
        <v>4</v>
      </c>
      <c r="B12" s="6" t="s">
        <v>17</v>
      </c>
      <c r="C12" s="6" t="s">
        <v>18</v>
      </c>
      <c r="D12" s="7">
        <v>1200</v>
      </c>
      <c r="E12" s="30">
        <v>0</v>
      </c>
      <c r="F12" s="7">
        <f t="shared" si="3"/>
        <v>1200</v>
      </c>
      <c r="G12" s="53">
        <f t="shared" si="2"/>
        <v>9041.4</v>
      </c>
      <c r="H12" s="56">
        <v>802.89</v>
      </c>
      <c r="I12" s="56">
        <f t="shared" si="4"/>
        <v>397.11</v>
      </c>
      <c r="J12" s="53">
        <f t="shared" si="5"/>
        <v>2992.0252950000004</v>
      </c>
      <c r="K12" s="50"/>
      <c r="L12" s="50"/>
      <c r="M12" s="50"/>
      <c r="N12" s="50"/>
    </row>
    <row r="13" spans="1:14" x14ac:dyDescent="0.25">
      <c r="A13" s="6" t="s">
        <v>4</v>
      </c>
      <c r="B13" s="6" t="s">
        <v>19</v>
      </c>
      <c r="C13" s="6" t="s">
        <v>20</v>
      </c>
      <c r="D13" s="7">
        <v>200</v>
      </c>
      <c r="E13" s="30">
        <v>0</v>
      </c>
      <c r="F13" s="7">
        <f t="shared" si="3"/>
        <v>200</v>
      </c>
      <c r="G13" s="53">
        <f t="shared" si="2"/>
        <v>1506.9</v>
      </c>
      <c r="H13" s="56">
        <v>147.33000000000001</v>
      </c>
      <c r="I13" s="56">
        <f t="shared" si="4"/>
        <v>52.669999999999987</v>
      </c>
      <c r="J13" s="53">
        <f t="shared" si="5"/>
        <v>396.84211499999992</v>
      </c>
      <c r="K13" s="50"/>
      <c r="L13" s="50"/>
      <c r="M13" s="50"/>
      <c r="N13" s="50"/>
    </row>
    <row r="14" spans="1:14" x14ac:dyDescent="0.25">
      <c r="A14" s="6" t="s">
        <v>4</v>
      </c>
      <c r="B14" s="6" t="s">
        <v>21</v>
      </c>
      <c r="C14" s="6" t="s">
        <v>22</v>
      </c>
      <c r="D14" s="7">
        <v>7287</v>
      </c>
      <c r="E14" s="30">
        <v>713</v>
      </c>
      <c r="F14" s="7">
        <f t="shared" si="3"/>
        <v>8000</v>
      </c>
      <c r="G14" s="53">
        <f t="shared" si="2"/>
        <v>60276</v>
      </c>
      <c r="H14" s="56">
        <v>5713.39</v>
      </c>
      <c r="I14" s="56">
        <f t="shared" si="4"/>
        <v>2286.6099999999997</v>
      </c>
      <c r="J14" s="53">
        <f t="shared" si="5"/>
        <v>17228.463044999997</v>
      </c>
      <c r="K14" s="50"/>
      <c r="L14" s="50"/>
      <c r="M14" s="50"/>
      <c r="N14" s="50"/>
    </row>
    <row r="15" spans="1:14" x14ac:dyDescent="0.25">
      <c r="A15" s="6" t="s">
        <v>4</v>
      </c>
      <c r="B15" s="6" t="s">
        <v>23</v>
      </c>
      <c r="C15" s="6" t="s">
        <v>24</v>
      </c>
      <c r="D15" s="7">
        <v>900</v>
      </c>
      <c r="E15" s="30">
        <v>600</v>
      </c>
      <c r="F15" s="7">
        <f t="shared" si="3"/>
        <v>1500</v>
      </c>
      <c r="G15" s="53">
        <f t="shared" si="2"/>
        <v>11301.75</v>
      </c>
      <c r="H15" s="56">
        <v>525.32000000000005</v>
      </c>
      <c r="I15" s="56">
        <f t="shared" si="4"/>
        <v>974.68</v>
      </c>
      <c r="J15" s="53">
        <f t="shared" si="5"/>
        <v>7343.7264599999999</v>
      </c>
      <c r="K15" s="50"/>
      <c r="L15" s="50"/>
      <c r="M15" s="50"/>
      <c r="N15" s="50"/>
    </row>
    <row r="16" spans="1:14" x14ac:dyDescent="0.25">
      <c r="A16" s="6" t="s">
        <v>4</v>
      </c>
      <c r="B16" s="6" t="s">
        <v>25</v>
      </c>
      <c r="C16" s="6" t="s">
        <v>26</v>
      </c>
      <c r="D16" s="7">
        <v>2500</v>
      </c>
      <c r="E16" s="30">
        <v>0</v>
      </c>
      <c r="F16" s="7">
        <f t="shared" si="3"/>
        <v>2500</v>
      </c>
      <c r="G16" s="53">
        <f t="shared" si="2"/>
        <v>18836.25</v>
      </c>
      <c r="H16" s="56">
        <v>1738.93</v>
      </c>
      <c r="I16" s="56">
        <f t="shared" si="4"/>
        <v>761.06999999999994</v>
      </c>
      <c r="J16" s="53">
        <f t="shared" si="5"/>
        <v>5734.2819149999996</v>
      </c>
      <c r="K16" s="50"/>
      <c r="L16" s="50"/>
      <c r="M16" s="50"/>
      <c r="N16" s="50"/>
    </row>
    <row r="17" spans="1:14" x14ac:dyDescent="0.25">
      <c r="A17" s="6" t="s">
        <v>4</v>
      </c>
      <c r="B17" s="6" t="s">
        <v>27</v>
      </c>
      <c r="C17" s="6" t="s">
        <v>28</v>
      </c>
      <c r="D17" s="7">
        <v>4000</v>
      </c>
      <c r="E17" s="30">
        <v>0</v>
      </c>
      <c r="F17" s="7">
        <f t="shared" si="3"/>
        <v>4000</v>
      </c>
      <c r="G17" s="53">
        <f t="shared" si="2"/>
        <v>30138</v>
      </c>
      <c r="H17" s="56">
        <v>2740.88</v>
      </c>
      <c r="I17" s="56">
        <f t="shared" si="4"/>
        <v>1259.1199999999999</v>
      </c>
      <c r="J17" s="53">
        <f t="shared" si="5"/>
        <v>9486.8396400000001</v>
      </c>
      <c r="K17" s="50"/>
      <c r="L17" s="50"/>
      <c r="M17" s="50"/>
      <c r="N17" s="50"/>
    </row>
    <row r="18" spans="1:14" x14ac:dyDescent="0.25">
      <c r="A18" s="6" t="s">
        <v>4</v>
      </c>
      <c r="B18" s="6" t="s">
        <v>29</v>
      </c>
      <c r="C18" s="6" t="s">
        <v>30</v>
      </c>
      <c r="D18" s="7">
        <v>4100</v>
      </c>
      <c r="E18" s="30">
        <v>0</v>
      </c>
      <c r="F18" s="7">
        <f t="shared" si="3"/>
        <v>4100</v>
      </c>
      <c r="G18" s="53">
        <f t="shared" si="2"/>
        <v>30891.45</v>
      </c>
      <c r="H18" s="56">
        <v>2655.78</v>
      </c>
      <c r="I18" s="56">
        <f t="shared" si="4"/>
        <v>1444.2199999999998</v>
      </c>
      <c r="J18" s="53">
        <f t="shared" si="5"/>
        <v>10881.475589999998</v>
      </c>
      <c r="K18" s="50"/>
      <c r="L18" s="50"/>
      <c r="M18" s="50"/>
      <c r="N18" s="50"/>
    </row>
    <row r="19" spans="1:14" x14ac:dyDescent="0.25">
      <c r="A19" s="6" t="s">
        <v>4</v>
      </c>
      <c r="B19" s="6" t="s">
        <v>31</v>
      </c>
      <c r="C19" s="6" t="s">
        <v>32</v>
      </c>
      <c r="D19" s="7">
        <v>16765</v>
      </c>
      <c r="E19" s="30">
        <v>0</v>
      </c>
      <c r="F19" s="7">
        <f t="shared" si="3"/>
        <v>16765</v>
      </c>
      <c r="G19" s="53">
        <f t="shared" si="2"/>
        <v>126315.8925</v>
      </c>
      <c r="H19" s="56">
        <v>14405.23</v>
      </c>
      <c r="I19" s="56">
        <f t="shared" si="4"/>
        <v>2359.7700000000004</v>
      </c>
      <c r="J19" s="53">
        <f t="shared" si="5"/>
        <v>17779.687065000006</v>
      </c>
      <c r="K19" s="50"/>
      <c r="L19" s="50"/>
      <c r="M19" s="50"/>
      <c r="N19" s="50"/>
    </row>
    <row r="20" spans="1:14" x14ac:dyDescent="0.25">
      <c r="A20" s="6" t="s">
        <v>4</v>
      </c>
      <c r="B20" s="6" t="s">
        <v>33</v>
      </c>
      <c r="C20" s="6" t="s">
        <v>34</v>
      </c>
      <c r="D20" s="7">
        <v>103</v>
      </c>
      <c r="E20" s="30">
        <v>0</v>
      </c>
      <c r="F20" s="7">
        <f t="shared" si="3"/>
        <v>103</v>
      </c>
      <c r="G20" s="53">
        <f t="shared" si="2"/>
        <v>776.0535000000001</v>
      </c>
      <c r="H20" s="56">
        <v>18.7</v>
      </c>
      <c r="I20" s="56">
        <f t="shared" si="4"/>
        <v>84.3</v>
      </c>
      <c r="J20" s="53">
        <f t="shared" si="5"/>
        <v>635.15835000000004</v>
      </c>
      <c r="K20" s="50"/>
      <c r="L20" s="50"/>
      <c r="M20" s="50"/>
      <c r="N20" s="50"/>
    </row>
    <row r="21" spans="1:14" x14ac:dyDescent="0.25">
      <c r="A21" s="6" t="s">
        <v>4</v>
      </c>
      <c r="B21" s="6" t="s">
        <v>35</v>
      </c>
      <c r="C21" s="6" t="s">
        <v>36</v>
      </c>
      <c r="D21" s="7">
        <v>100</v>
      </c>
      <c r="E21" s="30">
        <v>50</v>
      </c>
      <c r="F21" s="7">
        <f t="shared" si="3"/>
        <v>150</v>
      </c>
      <c r="G21" s="53">
        <f t="shared" si="2"/>
        <v>1130.175</v>
      </c>
      <c r="H21" s="56">
        <v>94.06</v>
      </c>
      <c r="I21" s="56">
        <f t="shared" si="4"/>
        <v>55.94</v>
      </c>
      <c r="J21" s="53">
        <f t="shared" si="5"/>
        <v>421.47993000000002</v>
      </c>
      <c r="K21" s="50"/>
      <c r="L21" s="50"/>
      <c r="M21" s="50"/>
      <c r="N21" s="50"/>
    </row>
    <row r="22" spans="1:14" x14ac:dyDescent="0.25">
      <c r="A22" s="6" t="s">
        <v>4</v>
      </c>
      <c r="B22" s="6" t="s">
        <v>37</v>
      </c>
      <c r="C22" s="6" t="s">
        <v>38</v>
      </c>
      <c r="D22" s="7">
        <v>5165</v>
      </c>
      <c r="E22" s="30">
        <v>4835</v>
      </c>
      <c r="F22" s="7">
        <f t="shared" si="3"/>
        <v>10000</v>
      </c>
      <c r="G22" s="53">
        <f t="shared" si="2"/>
        <v>75345</v>
      </c>
      <c r="H22" s="56">
        <v>5019.38</v>
      </c>
      <c r="I22" s="56">
        <f>F22-H22</f>
        <v>4980.62</v>
      </c>
      <c r="J22" s="53">
        <f t="shared" si="5"/>
        <v>37526.481390000001</v>
      </c>
      <c r="K22" s="50"/>
      <c r="L22" s="50"/>
      <c r="M22" s="50"/>
      <c r="N22" s="50"/>
    </row>
    <row r="23" spans="1:14" x14ac:dyDescent="0.25">
      <c r="A23" s="6" t="s">
        <v>4</v>
      </c>
      <c r="B23" s="6" t="s">
        <v>39</v>
      </c>
      <c r="C23" s="6" t="s">
        <v>40</v>
      </c>
      <c r="D23" s="7">
        <v>5000</v>
      </c>
      <c r="E23" s="30">
        <v>0</v>
      </c>
      <c r="F23" s="7">
        <f t="shared" si="3"/>
        <v>5000</v>
      </c>
      <c r="G23" s="53">
        <f t="shared" si="2"/>
        <v>37672.5</v>
      </c>
      <c r="H23" s="56">
        <v>2565.35</v>
      </c>
      <c r="I23" s="56">
        <f t="shared" ref="I23:I93" si="6">F23-H23</f>
        <v>2434.65</v>
      </c>
      <c r="J23" s="53">
        <f t="shared" si="5"/>
        <v>18343.870425000001</v>
      </c>
      <c r="K23" s="50"/>
      <c r="L23" s="50"/>
      <c r="M23" s="50"/>
      <c r="N23" s="50"/>
    </row>
    <row r="24" spans="1:14" x14ac:dyDescent="0.25">
      <c r="A24" s="6" t="s">
        <v>4</v>
      </c>
      <c r="B24" s="6" t="s">
        <v>41</v>
      </c>
      <c r="C24" s="6" t="s">
        <v>42</v>
      </c>
      <c r="D24" s="7">
        <v>7500</v>
      </c>
      <c r="E24" s="30">
        <v>0</v>
      </c>
      <c r="F24" s="7">
        <f t="shared" si="3"/>
        <v>7500</v>
      </c>
      <c r="G24" s="53">
        <f t="shared" si="2"/>
        <v>56508.75</v>
      </c>
      <c r="H24" s="56">
        <v>6854.48</v>
      </c>
      <c r="I24" s="56">
        <f t="shared" si="6"/>
        <v>645.52000000000044</v>
      </c>
      <c r="J24" s="53">
        <f t="shared" si="5"/>
        <v>4863.6704400000035</v>
      </c>
      <c r="K24" s="50"/>
      <c r="L24" s="50"/>
      <c r="M24" s="50"/>
      <c r="N24" s="50"/>
    </row>
    <row r="25" spans="1:14" x14ac:dyDescent="0.25">
      <c r="A25" s="6" t="s">
        <v>4</v>
      </c>
      <c r="B25" s="6" t="s">
        <v>43</v>
      </c>
      <c r="C25" s="6" t="s">
        <v>44</v>
      </c>
      <c r="D25" s="7">
        <v>1500</v>
      </c>
      <c r="E25" s="30">
        <v>0</v>
      </c>
      <c r="F25" s="7">
        <f t="shared" si="3"/>
        <v>1500</v>
      </c>
      <c r="G25" s="53">
        <f t="shared" si="2"/>
        <v>11301.75</v>
      </c>
      <c r="H25" s="56">
        <v>1468.31</v>
      </c>
      <c r="I25" s="56">
        <f t="shared" si="6"/>
        <v>31.690000000000055</v>
      </c>
      <c r="J25" s="53">
        <f t="shared" si="5"/>
        <v>238.76830500000042</v>
      </c>
      <c r="K25" s="50"/>
      <c r="L25" s="50"/>
      <c r="M25" s="50"/>
      <c r="N25" s="50"/>
    </row>
    <row r="26" spans="1:14" x14ac:dyDescent="0.25">
      <c r="A26" s="6" t="s">
        <v>4</v>
      </c>
      <c r="B26" s="6" t="s">
        <v>45</v>
      </c>
      <c r="C26" s="6" t="s">
        <v>46</v>
      </c>
      <c r="D26" s="7">
        <v>3200</v>
      </c>
      <c r="E26" s="30">
        <v>0</v>
      </c>
      <c r="F26" s="7">
        <f t="shared" si="3"/>
        <v>3200</v>
      </c>
      <c r="G26" s="53">
        <f t="shared" si="2"/>
        <v>24110.400000000001</v>
      </c>
      <c r="H26" s="56">
        <v>2002.15</v>
      </c>
      <c r="I26" s="56">
        <f t="shared" si="6"/>
        <v>1197.8499999999999</v>
      </c>
      <c r="J26" s="53">
        <f t="shared" si="5"/>
        <v>9025.2008249999999</v>
      </c>
      <c r="K26" s="50"/>
      <c r="L26" s="50"/>
      <c r="M26" s="50"/>
      <c r="N26" s="50"/>
    </row>
    <row r="27" spans="1:14" x14ac:dyDescent="0.25">
      <c r="A27" s="6" t="s">
        <v>4</v>
      </c>
      <c r="B27" s="6" t="s">
        <v>47</v>
      </c>
      <c r="C27" s="6" t="s">
        <v>48</v>
      </c>
      <c r="D27" s="7">
        <v>1000</v>
      </c>
      <c r="E27" s="30">
        <v>-300</v>
      </c>
      <c r="F27" s="7">
        <f t="shared" si="3"/>
        <v>700</v>
      </c>
      <c r="G27" s="53">
        <f t="shared" si="2"/>
        <v>5274.1500000000005</v>
      </c>
      <c r="H27" s="56">
        <v>336.84</v>
      </c>
      <c r="I27" s="56">
        <f t="shared" si="6"/>
        <v>363.16</v>
      </c>
      <c r="J27" s="53">
        <f t="shared" si="5"/>
        <v>2736.2290200000002</v>
      </c>
      <c r="K27" s="50"/>
      <c r="L27" s="50"/>
      <c r="M27" s="50"/>
      <c r="N27" s="50"/>
    </row>
    <row r="28" spans="1:14" x14ac:dyDescent="0.25">
      <c r="A28" s="6" t="s">
        <v>4</v>
      </c>
      <c r="B28" s="6" t="s">
        <v>49</v>
      </c>
      <c r="C28" s="6" t="s">
        <v>50</v>
      </c>
      <c r="D28" s="7">
        <v>333</v>
      </c>
      <c r="E28" s="30">
        <v>667</v>
      </c>
      <c r="F28" s="7">
        <f t="shared" si="3"/>
        <v>1000</v>
      </c>
      <c r="G28" s="53">
        <f t="shared" si="2"/>
        <v>7534.5</v>
      </c>
      <c r="H28" s="56">
        <v>318.66000000000003</v>
      </c>
      <c r="I28" s="56">
        <f t="shared" si="6"/>
        <v>681.33999999999992</v>
      </c>
      <c r="J28" s="53">
        <f t="shared" si="5"/>
        <v>5133.5562299999992</v>
      </c>
      <c r="K28" s="50"/>
      <c r="L28" s="50"/>
      <c r="M28" s="50"/>
      <c r="N28" s="50"/>
    </row>
    <row r="29" spans="1:14" x14ac:dyDescent="0.25">
      <c r="A29" s="6" t="s">
        <v>4</v>
      </c>
      <c r="B29" s="6" t="s">
        <v>51</v>
      </c>
      <c r="C29" s="6" t="s">
        <v>52</v>
      </c>
      <c r="D29" s="7">
        <v>11100</v>
      </c>
      <c r="E29" s="30">
        <v>-2253</v>
      </c>
      <c r="F29" s="7">
        <f t="shared" si="3"/>
        <v>8847</v>
      </c>
      <c r="G29" s="53">
        <f t="shared" si="2"/>
        <v>66657.7215</v>
      </c>
      <c r="H29" s="56">
        <v>6342.83</v>
      </c>
      <c r="I29" s="56">
        <f>F29-H29</f>
        <v>2504.17</v>
      </c>
      <c r="J29" s="53">
        <f t="shared" si="5"/>
        <v>18867.668865000003</v>
      </c>
      <c r="K29" s="50"/>
      <c r="L29" s="50"/>
      <c r="M29" s="50"/>
      <c r="N29" s="50"/>
    </row>
    <row r="30" spans="1:14" x14ac:dyDescent="0.25">
      <c r="A30" s="6" t="s">
        <v>4</v>
      </c>
      <c r="B30" s="6" t="s">
        <v>53</v>
      </c>
      <c r="C30" s="6" t="s">
        <v>54</v>
      </c>
      <c r="D30" s="7">
        <v>18760</v>
      </c>
      <c r="E30" s="30">
        <v>0</v>
      </c>
      <c r="F30" s="7">
        <f t="shared" si="3"/>
        <v>18760</v>
      </c>
      <c r="G30" s="53">
        <f t="shared" si="2"/>
        <v>141347.22</v>
      </c>
      <c r="H30" s="56">
        <v>14132.65</v>
      </c>
      <c r="I30" s="56">
        <f t="shared" si="6"/>
        <v>4627.3500000000004</v>
      </c>
      <c r="J30" s="53">
        <f t="shared" si="5"/>
        <v>34864.768575000002</v>
      </c>
      <c r="K30" s="50"/>
      <c r="L30" s="50"/>
      <c r="M30" s="50"/>
      <c r="N30" s="50"/>
    </row>
    <row r="31" spans="1:14" x14ac:dyDescent="0.25">
      <c r="A31" s="6" t="s">
        <v>4</v>
      </c>
      <c r="B31" s="6" t="s">
        <v>55</v>
      </c>
      <c r="C31" s="6" t="s">
        <v>56</v>
      </c>
      <c r="D31" s="7">
        <v>133</v>
      </c>
      <c r="E31" s="30">
        <v>0</v>
      </c>
      <c r="F31" s="7">
        <f t="shared" si="3"/>
        <v>133</v>
      </c>
      <c r="G31" s="53">
        <f t="shared" si="2"/>
        <v>1002.0885000000001</v>
      </c>
      <c r="H31" s="56">
        <v>95.58</v>
      </c>
      <c r="I31" s="56">
        <f t="shared" si="6"/>
        <v>37.42</v>
      </c>
      <c r="J31" s="53">
        <f t="shared" si="5"/>
        <v>281.94099000000006</v>
      </c>
      <c r="K31" s="50"/>
      <c r="L31" s="50"/>
      <c r="M31" s="50" t="s">
        <v>191</v>
      </c>
      <c r="N31" s="50"/>
    </row>
    <row r="32" spans="1:14" x14ac:dyDescent="0.25">
      <c r="A32" s="6" t="s">
        <v>4</v>
      </c>
      <c r="B32" s="6" t="s">
        <v>57</v>
      </c>
      <c r="C32" s="6" t="s">
        <v>58</v>
      </c>
      <c r="D32" s="7">
        <v>3500</v>
      </c>
      <c r="E32" s="30">
        <v>0</v>
      </c>
      <c r="F32" s="7">
        <f t="shared" si="3"/>
        <v>3500</v>
      </c>
      <c r="G32" s="53">
        <f t="shared" si="2"/>
        <v>26370.75</v>
      </c>
      <c r="H32" s="56">
        <v>3012.3</v>
      </c>
      <c r="I32" s="56">
        <f t="shared" si="6"/>
        <v>487.69999999999982</v>
      </c>
      <c r="J32" s="53">
        <f t="shared" si="5"/>
        <v>3674.5756499999989</v>
      </c>
      <c r="K32" s="50"/>
      <c r="L32" s="50"/>
      <c r="M32" s="50"/>
      <c r="N32" s="50"/>
    </row>
    <row r="33" spans="1:14" x14ac:dyDescent="0.25">
      <c r="A33" s="6" t="s">
        <v>4</v>
      </c>
      <c r="B33" s="6" t="s">
        <v>59</v>
      </c>
      <c r="C33" s="6" t="s">
        <v>60</v>
      </c>
      <c r="D33" s="7">
        <v>4911</v>
      </c>
      <c r="E33" s="30">
        <v>0</v>
      </c>
      <c r="F33" s="7">
        <f t="shared" si="3"/>
        <v>4911</v>
      </c>
      <c r="G33" s="53">
        <f t="shared" si="2"/>
        <v>37001.929500000006</v>
      </c>
      <c r="H33" s="56">
        <v>2982.75</v>
      </c>
      <c r="I33" s="56">
        <f t="shared" si="6"/>
        <v>1928.25</v>
      </c>
      <c r="J33" s="53">
        <f t="shared" si="5"/>
        <v>14528.399625</v>
      </c>
      <c r="K33" s="50"/>
      <c r="L33" s="50"/>
      <c r="M33" s="50"/>
      <c r="N33" s="50"/>
    </row>
    <row r="34" spans="1:14" x14ac:dyDescent="0.25">
      <c r="A34" s="6" t="s">
        <v>4</v>
      </c>
      <c r="B34" s="6" t="s">
        <v>61</v>
      </c>
      <c r="C34" s="6" t="s">
        <v>62</v>
      </c>
      <c r="D34" s="7">
        <v>1062</v>
      </c>
      <c r="E34" s="30">
        <v>0</v>
      </c>
      <c r="F34" s="7">
        <f t="shared" si="3"/>
        <v>1062</v>
      </c>
      <c r="G34" s="53">
        <f t="shared" si="2"/>
        <v>8001.6390000000001</v>
      </c>
      <c r="H34" s="56">
        <v>1030.0999999999999</v>
      </c>
      <c r="I34" s="56">
        <f t="shared" si="6"/>
        <v>31.900000000000091</v>
      </c>
      <c r="J34" s="53">
        <f t="shared" si="5"/>
        <v>240.35055000000071</v>
      </c>
      <c r="K34" s="50"/>
      <c r="L34" s="50"/>
      <c r="M34" s="50"/>
      <c r="N34" s="50"/>
    </row>
    <row r="35" spans="1:14" x14ac:dyDescent="0.25">
      <c r="A35" s="6" t="s">
        <v>4</v>
      </c>
      <c r="B35" s="6" t="s">
        <v>63</v>
      </c>
      <c r="C35" s="6" t="s">
        <v>64</v>
      </c>
      <c r="D35" s="7">
        <v>3849</v>
      </c>
      <c r="E35" s="30">
        <v>525</v>
      </c>
      <c r="F35" s="7">
        <f t="shared" si="3"/>
        <v>4374</v>
      </c>
      <c r="G35" s="53">
        <f t="shared" si="2"/>
        <v>32955.902999999998</v>
      </c>
      <c r="H35" s="56">
        <v>2624.4</v>
      </c>
      <c r="I35" s="56">
        <f t="shared" si="6"/>
        <v>1749.6</v>
      </c>
      <c r="J35" s="53">
        <f t="shared" si="5"/>
        <v>13182.361199999999</v>
      </c>
      <c r="K35" s="50"/>
      <c r="L35" s="50"/>
      <c r="M35" s="50"/>
      <c r="N35" s="50"/>
    </row>
    <row r="36" spans="1:14" x14ac:dyDescent="0.25">
      <c r="A36" s="6" t="s">
        <v>4</v>
      </c>
      <c r="B36" s="6" t="s">
        <v>65</v>
      </c>
      <c r="C36" s="6" t="s">
        <v>66</v>
      </c>
      <c r="D36" s="7">
        <v>5669</v>
      </c>
      <c r="E36" s="30">
        <v>2331</v>
      </c>
      <c r="F36" s="7">
        <f t="shared" si="3"/>
        <v>8000</v>
      </c>
      <c r="G36" s="53">
        <f t="shared" si="2"/>
        <v>60276</v>
      </c>
      <c r="H36" s="56">
        <v>3363.2</v>
      </c>
      <c r="I36" s="56">
        <f t="shared" si="6"/>
        <v>4636.8</v>
      </c>
      <c r="J36" s="53">
        <f t="shared" si="5"/>
        <v>34935.969600000004</v>
      </c>
      <c r="K36" s="50"/>
      <c r="L36" s="50"/>
      <c r="M36" s="50"/>
      <c r="N36" s="50"/>
    </row>
    <row r="37" spans="1:14" x14ac:dyDescent="0.25">
      <c r="A37" s="6" t="s">
        <v>4</v>
      </c>
      <c r="B37" s="6" t="s">
        <v>67</v>
      </c>
      <c r="C37" s="6" t="s">
        <v>68</v>
      </c>
      <c r="D37" s="7">
        <v>0</v>
      </c>
      <c r="E37" s="30">
        <v>0</v>
      </c>
      <c r="F37" s="7">
        <f t="shared" si="3"/>
        <v>0</v>
      </c>
      <c r="G37" s="53">
        <f t="shared" si="2"/>
        <v>0</v>
      </c>
      <c r="H37" s="56">
        <v>0</v>
      </c>
      <c r="I37" s="56">
        <f t="shared" si="6"/>
        <v>0</v>
      </c>
      <c r="J37" s="53">
        <f t="shared" si="5"/>
        <v>0</v>
      </c>
      <c r="K37" s="50"/>
      <c r="L37" s="50"/>
      <c r="M37" s="50"/>
      <c r="N37" s="50"/>
    </row>
    <row r="38" spans="1:14" x14ac:dyDescent="0.25">
      <c r="A38" s="6" t="s">
        <v>4</v>
      </c>
      <c r="B38" s="6" t="s">
        <v>69</v>
      </c>
      <c r="C38" s="6" t="s">
        <v>70</v>
      </c>
      <c r="D38" s="7">
        <v>1500</v>
      </c>
      <c r="E38" s="30">
        <v>0</v>
      </c>
      <c r="F38" s="7">
        <f t="shared" si="3"/>
        <v>1500</v>
      </c>
      <c r="G38" s="53">
        <f t="shared" si="2"/>
        <v>11301.75</v>
      </c>
      <c r="H38" s="56">
        <v>11142.34</v>
      </c>
      <c r="I38" s="56">
        <f t="shared" si="6"/>
        <v>-9642.34</v>
      </c>
      <c r="J38" s="53">
        <f t="shared" si="5"/>
        <v>-72650.210730000006</v>
      </c>
      <c r="K38" s="50"/>
      <c r="L38" s="50"/>
      <c r="M38" s="50"/>
      <c r="N38" s="50"/>
    </row>
    <row r="39" spans="1:14" x14ac:dyDescent="0.25">
      <c r="A39" s="15">
        <v>31</v>
      </c>
      <c r="B39" s="15">
        <v>32369</v>
      </c>
      <c r="C39" s="6" t="s">
        <v>71</v>
      </c>
      <c r="D39" s="7">
        <v>0</v>
      </c>
      <c r="E39" s="30">
        <v>200</v>
      </c>
      <c r="F39" s="7">
        <f t="shared" si="3"/>
        <v>200</v>
      </c>
      <c r="G39" s="53">
        <f t="shared" si="2"/>
        <v>1506.9</v>
      </c>
      <c r="H39" s="56"/>
      <c r="I39" s="56"/>
      <c r="J39" s="53"/>
      <c r="K39" s="50"/>
      <c r="L39" s="50"/>
      <c r="M39" s="50"/>
      <c r="N39" s="50"/>
    </row>
    <row r="40" spans="1:14" x14ac:dyDescent="0.25">
      <c r="A40" s="6" t="s">
        <v>4</v>
      </c>
      <c r="B40" s="15">
        <v>32373</v>
      </c>
      <c r="C40" s="6" t="s">
        <v>204</v>
      </c>
      <c r="D40" s="7">
        <v>100</v>
      </c>
      <c r="E40" s="30">
        <v>0</v>
      </c>
      <c r="F40" s="7">
        <f t="shared" si="3"/>
        <v>100</v>
      </c>
      <c r="G40" s="53">
        <f t="shared" si="2"/>
        <v>753.45</v>
      </c>
      <c r="H40" s="56">
        <v>96.93</v>
      </c>
      <c r="I40" s="56">
        <f t="shared" si="6"/>
        <v>3.0699999999999932</v>
      </c>
      <c r="J40" s="53">
        <f t="shared" si="5"/>
        <v>23.130914999999948</v>
      </c>
      <c r="K40" s="50"/>
      <c r="L40" s="50"/>
      <c r="M40" s="50"/>
      <c r="N40" s="50"/>
    </row>
    <row r="41" spans="1:14" x14ac:dyDescent="0.25">
      <c r="A41" s="6" t="s">
        <v>4</v>
      </c>
      <c r="B41" s="6" t="s">
        <v>72</v>
      </c>
      <c r="C41" s="6" t="s">
        <v>73</v>
      </c>
      <c r="D41" s="7">
        <v>131</v>
      </c>
      <c r="E41" s="30">
        <v>0</v>
      </c>
      <c r="F41" s="7">
        <f t="shared" si="3"/>
        <v>131</v>
      </c>
      <c r="G41" s="53">
        <f t="shared" si="2"/>
        <v>987.01950000000011</v>
      </c>
      <c r="H41" s="56">
        <v>122.21</v>
      </c>
      <c r="I41" s="56">
        <f t="shared" si="6"/>
        <v>8.7900000000000063</v>
      </c>
      <c r="J41" s="53">
        <f t="shared" si="5"/>
        <v>66.228255000000047</v>
      </c>
      <c r="K41" s="50"/>
      <c r="L41" s="50"/>
      <c r="M41" s="50"/>
      <c r="N41" s="50"/>
    </row>
    <row r="42" spans="1:14" x14ac:dyDescent="0.25">
      <c r="A42" s="6" t="s">
        <v>4</v>
      </c>
      <c r="B42" s="6" t="s">
        <v>74</v>
      </c>
      <c r="C42" s="6" t="s">
        <v>75</v>
      </c>
      <c r="D42" s="7">
        <v>2389</v>
      </c>
      <c r="E42" s="30">
        <v>1611</v>
      </c>
      <c r="F42" s="7">
        <f t="shared" si="3"/>
        <v>4000</v>
      </c>
      <c r="G42" s="53">
        <f t="shared" si="2"/>
        <v>30138</v>
      </c>
      <c r="H42" s="56">
        <v>1953.07</v>
      </c>
      <c r="I42" s="56">
        <f t="shared" si="6"/>
        <v>2046.93</v>
      </c>
      <c r="J42" s="53">
        <f t="shared" si="5"/>
        <v>15422.594085000001</v>
      </c>
      <c r="K42" s="50"/>
      <c r="L42" s="50"/>
      <c r="M42" s="50"/>
      <c r="N42" s="50"/>
    </row>
    <row r="43" spans="1:14" x14ac:dyDescent="0.25">
      <c r="A43" s="15">
        <v>31</v>
      </c>
      <c r="B43" s="15">
        <v>32389</v>
      </c>
      <c r="C43" s="6" t="s">
        <v>205</v>
      </c>
      <c r="D43" s="7">
        <v>1300</v>
      </c>
      <c r="E43" s="30">
        <v>-300</v>
      </c>
      <c r="F43" s="7">
        <f t="shared" si="3"/>
        <v>1000</v>
      </c>
      <c r="G43" s="53">
        <f t="shared" si="2"/>
        <v>7534.5</v>
      </c>
      <c r="H43" s="56">
        <v>1255.6199999999999</v>
      </c>
      <c r="I43" s="56">
        <f t="shared" si="6"/>
        <v>-255.61999999999989</v>
      </c>
      <c r="J43" s="53">
        <f t="shared" si="5"/>
        <v>-1925.9688899999992</v>
      </c>
      <c r="K43" s="50"/>
      <c r="L43" s="50"/>
      <c r="M43" s="50"/>
      <c r="N43" s="50"/>
    </row>
    <row r="44" spans="1:14" x14ac:dyDescent="0.25">
      <c r="A44" s="6" t="s">
        <v>4</v>
      </c>
      <c r="B44" s="6" t="s">
        <v>76</v>
      </c>
      <c r="C44" s="6" t="s">
        <v>77</v>
      </c>
      <c r="D44" s="7">
        <v>4400</v>
      </c>
      <c r="E44" s="30">
        <v>0</v>
      </c>
      <c r="F44" s="7">
        <f t="shared" si="3"/>
        <v>4400</v>
      </c>
      <c r="G44" s="53">
        <f t="shared" si="2"/>
        <v>33151.800000000003</v>
      </c>
      <c r="H44" s="56">
        <v>2127.14</v>
      </c>
      <c r="I44" s="56">
        <f t="shared" si="6"/>
        <v>2272.86</v>
      </c>
      <c r="J44" s="53">
        <f t="shared" si="5"/>
        <v>17124.863670000002</v>
      </c>
      <c r="K44" s="50"/>
      <c r="L44" s="50"/>
      <c r="M44" s="50"/>
      <c r="N44" s="50"/>
    </row>
    <row r="45" spans="1:14" x14ac:dyDescent="0.25">
      <c r="A45" s="6" t="s">
        <v>4</v>
      </c>
      <c r="B45" s="6" t="s">
        <v>78</v>
      </c>
      <c r="C45" s="6" t="s">
        <v>79</v>
      </c>
      <c r="D45" s="7">
        <v>0</v>
      </c>
      <c r="E45" s="30">
        <v>0</v>
      </c>
      <c r="F45" s="7">
        <f t="shared" si="3"/>
        <v>0</v>
      </c>
      <c r="G45" s="53">
        <f t="shared" si="2"/>
        <v>0</v>
      </c>
      <c r="H45" s="56">
        <v>0</v>
      </c>
      <c r="I45" s="56">
        <f t="shared" si="6"/>
        <v>0</v>
      </c>
      <c r="J45" s="53">
        <f t="shared" si="5"/>
        <v>0</v>
      </c>
      <c r="K45" s="50"/>
      <c r="L45" s="50"/>
      <c r="M45" s="50"/>
      <c r="N45" s="50"/>
    </row>
    <row r="46" spans="1:14" x14ac:dyDescent="0.25">
      <c r="A46" s="6" t="s">
        <v>4</v>
      </c>
      <c r="B46" s="6" t="s">
        <v>80</v>
      </c>
      <c r="C46" s="6" t="s">
        <v>81</v>
      </c>
      <c r="D46" s="7">
        <v>10000</v>
      </c>
      <c r="E46" s="30">
        <v>4000</v>
      </c>
      <c r="F46" s="7">
        <f t="shared" si="3"/>
        <v>14000</v>
      </c>
      <c r="G46" s="53">
        <f t="shared" si="2"/>
        <v>105483</v>
      </c>
      <c r="H46" s="56">
        <v>4400</v>
      </c>
      <c r="I46" s="56">
        <f>F46-H46</f>
        <v>9600</v>
      </c>
      <c r="J46" s="53">
        <f t="shared" si="5"/>
        <v>72331.199999999997</v>
      </c>
      <c r="K46" s="50"/>
      <c r="L46" s="50"/>
      <c r="M46" s="50"/>
      <c r="N46" s="50"/>
    </row>
    <row r="47" spans="1:14" ht="15.75" customHeight="1" x14ac:dyDescent="0.25">
      <c r="A47" s="6" t="s">
        <v>4</v>
      </c>
      <c r="B47" s="6" t="s">
        <v>163</v>
      </c>
      <c r="C47" s="6" t="s">
        <v>164</v>
      </c>
      <c r="D47" s="7">
        <v>2700</v>
      </c>
      <c r="E47" s="30">
        <v>0</v>
      </c>
      <c r="F47" s="7">
        <f t="shared" si="3"/>
        <v>2700</v>
      </c>
      <c r="G47" s="53">
        <f t="shared" si="2"/>
        <v>20343.150000000001</v>
      </c>
      <c r="H47" s="56">
        <v>2636.53</v>
      </c>
      <c r="I47" s="56">
        <f t="shared" si="6"/>
        <v>63.4699999999998</v>
      </c>
      <c r="J47" s="53">
        <f t="shared" si="5"/>
        <v>478.21471499999853</v>
      </c>
      <c r="K47" s="50"/>
      <c r="L47" s="50"/>
      <c r="M47" s="50"/>
      <c r="N47" s="50"/>
    </row>
    <row r="48" spans="1:14" x14ac:dyDescent="0.25">
      <c r="A48" s="6" t="s">
        <v>4</v>
      </c>
      <c r="B48" s="6" t="s">
        <v>83</v>
      </c>
      <c r="C48" s="6" t="s">
        <v>84</v>
      </c>
      <c r="D48" s="7">
        <v>3550</v>
      </c>
      <c r="E48" s="30">
        <v>-1550</v>
      </c>
      <c r="F48" s="7">
        <f t="shared" si="3"/>
        <v>2000</v>
      </c>
      <c r="G48" s="53">
        <f t="shared" si="2"/>
        <v>15069</v>
      </c>
      <c r="H48" s="56">
        <v>542.9</v>
      </c>
      <c r="I48" s="56">
        <f t="shared" si="6"/>
        <v>1457.1</v>
      </c>
      <c r="J48" s="53">
        <f t="shared" si="5"/>
        <v>10978.51995</v>
      </c>
      <c r="K48" s="50"/>
      <c r="L48" s="50"/>
      <c r="M48" s="50"/>
      <c r="N48" s="50"/>
    </row>
    <row r="49" spans="1:14" x14ac:dyDescent="0.25">
      <c r="A49" s="6" t="s">
        <v>4</v>
      </c>
      <c r="B49" s="6" t="s">
        <v>85</v>
      </c>
      <c r="C49" s="6" t="s">
        <v>86</v>
      </c>
      <c r="D49" s="7">
        <v>364</v>
      </c>
      <c r="E49" s="30">
        <v>0</v>
      </c>
      <c r="F49" s="7">
        <f t="shared" si="3"/>
        <v>364</v>
      </c>
      <c r="G49" s="53">
        <f t="shared" si="2"/>
        <v>2742.558</v>
      </c>
      <c r="H49" s="56">
        <v>236.09</v>
      </c>
      <c r="I49" s="56">
        <f t="shared" si="6"/>
        <v>127.91</v>
      </c>
      <c r="J49" s="53">
        <f t="shared" si="5"/>
        <v>963.73789499999998</v>
      </c>
      <c r="K49" s="50"/>
      <c r="L49" s="50"/>
      <c r="M49" s="50"/>
      <c r="N49" s="50"/>
    </row>
    <row r="50" spans="1:14" x14ac:dyDescent="0.25">
      <c r="A50" s="6" t="s">
        <v>4</v>
      </c>
      <c r="B50" s="6" t="s">
        <v>87</v>
      </c>
      <c r="C50" s="6" t="s">
        <v>82</v>
      </c>
      <c r="D50" s="7">
        <v>2000</v>
      </c>
      <c r="E50" s="30">
        <v>0</v>
      </c>
      <c r="F50" s="7">
        <f t="shared" si="3"/>
        <v>2000</v>
      </c>
      <c r="G50" s="53">
        <f t="shared" si="2"/>
        <v>15069</v>
      </c>
      <c r="H50" s="56">
        <v>1988.66</v>
      </c>
      <c r="I50" s="56">
        <f t="shared" si="6"/>
        <v>11.339999999999918</v>
      </c>
      <c r="J50" s="53">
        <f t="shared" si="5"/>
        <v>85.441229999999393</v>
      </c>
      <c r="K50" s="50"/>
      <c r="L50" s="50"/>
      <c r="M50" s="50"/>
      <c r="N50" s="50"/>
    </row>
    <row r="51" spans="1:14" x14ac:dyDescent="0.25">
      <c r="A51" s="6" t="s">
        <v>4</v>
      </c>
      <c r="B51" s="6" t="s">
        <v>88</v>
      </c>
      <c r="C51" s="6" t="s">
        <v>89</v>
      </c>
      <c r="D51" s="7">
        <v>1029</v>
      </c>
      <c r="E51" s="30">
        <v>271</v>
      </c>
      <c r="F51" s="7">
        <f t="shared" si="3"/>
        <v>1300</v>
      </c>
      <c r="G51" s="53">
        <f t="shared" si="2"/>
        <v>9794.85</v>
      </c>
      <c r="H51" s="56">
        <v>860.2</v>
      </c>
      <c r="I51" s="56">
        <f t="shared" si="6"/>
        <v>439.79999999999995</v>
      </c>
      <c r="J51" s="53">
        <f t="shared" si="5"/>
        <v>3313.6731</v>
      </c>
      <c r="K51" s="50"/>
      <c r="L51" s="50"/>
      <c r="M51" s="50"/>
      <c r="N51" s="50"/>
    </row>
    <row r="52" spans="1:14" x14ac:dyDescent="0.25">
      <c r="A52" s="15">
        <v>31</v>
      </c>
      <c r="B52" s="15">
        <v>34339</v>
      </c>
      <c r="C52" s="6" t="s">
        <v>206</v>
      </c>
      <c r="D52" s="7">
        <v>0</v>
      </c>
      <c r="E52" s="30">
        <v>10</v>
      </c>
      <c r="F52" s="7">
        <f t="shared" si="3"/>
        <v>10</v>
      </c>
      <c r="G52" s="53">
        <f t="shared" si="2"/>
        <v>75.344999999999999</v>
      </c>
      <c r="H52" s="56"/>
      <c r="I52" s="56"/>
      <c r="J52" s="53"/>
      <c r="K52" s="50"/>
      <c r="L52" s="50"/>
      <c r="M52" s="50"/>
      <c r="N52" s="50"/>
    </row>
    <row r="53" spans="1:14" s="5" customFormat="1" x14ac:dyDescent="0.25">
      <c r="A53" s="8"/>
      <c r="B53" s="8" t="s">
        <v>90</v>
      </c>
      <c r="C53" s="8" t="s">
        <v>91</v>
      </c>
      <c r="D53" s="9">
        <f>D60+D70+D75+D80+D97+D54</f>
        <v>282480</v>
      </c>
      <c r="E53" s="9">
        <f>E60+E70+E75+E80+E97+E54</f>
        <v>1300</v>
      </c>
      <c r="F53" s="9">
        <f>F60+F70+F75+F80+F97+F54</f>
        <v>283780</v>
      </c>
      <c r="G53" s="53">
        <f t="shared" si="2"/>
        <v>2138140.41</v>
      </c>
      <c r="H53" s="54"/>
      <c r="I53" s="56">
        <f t="shared" si="6"/>
        <v>283780</v>
      </c>
      <c r="J53" s="53">
        <f t="shared" si="5"/>
        <v>2138140.41</v>
      </c>
      <c r="K53" s="55"/>
      <c r="L53" s="55"/>
      <c r="M53" s="55"/>
      <c r="N53" s="55"/>
    </row>
    <row r="54" spans="1:14" s="5" customFormat="1" x14ac:dyDescent="0.25">
      <c r="A54" s="8"/>
      <c r="B54" s="28">
        <v>18055002</v>
      </c>
      <c r="C54" s="8" t="s">
        <v>149</v>
      </c>
      <c r="D54" s="9">
        <f>D55</f>
        <v>22500</v>
      </c>
      <c r="E54" s="9">
        <f>E55</f>
        <v>-1350</v>
      </c>
      <c r="F54" s="9">
        <f>F55</f>
        <v>21150</v>
      </c>
      <c r="G54" s="53">
        <f>F54*7.5345</f>
        <v>159354.67500000002</v>
      </c>
      <c r="H54" s="56">
        <v>0</v>
      </c>
      <c r="I54" s="56">
        <f t="shared" si="6"/>
        <v>21150</v>
      </c>
      <c r="J54" s="53">
        <f t="shared" si="5"/>
        <v>159354.67500000002</v>
      </c>
      <c r="K54" s="55"/>
      <c r="L54" s="55"/>
      <c r="M54" s="55"/>
      <c r="N54" s="55"/>
    </row>
    <row r="55" spans="1:14" s="5" customFormat="1" x14ac:dyDescent="0.25">
      <c r="A55" s="28">
        <v>11</v>
      </c>
      <c r="B55" s="28"/>
      <c r="C55" s="8" t="s">
        <v>95</v>
      </c>
      <c r="D55" s="9">
        <f t="shared" ref="D55:E55" si="7">SUM(D56:D59)</f>
        <v>22500</v>
      </c>
      <c r="E55" s="9">
        <f t="shared" si="7"/>
        <v>-1350</v>
      </c>
      <c r="F55" s="9">
        <f>SUM(F56:F59)</f>
        <v>21150</v>
      </c>
      <c r="G55" s="53">
        <f t="shared" si="2"/>
        <v>159354.67500000002</v>
      </c>
      <c r="H55" s="56">
        <v>0</v>
      </c>
      <c r="I55" s="56">
        <f t="shared" si="6"/>
        <v>21150</v>
      </c>
      <c r="J55" s="53">
        <f t="shared" si="5"/>
        <v>159354.67500000002</v>
      </c>
      <c r="K55" s="55"/>
      <c r="L55" s="55"/>
      <c r="M55" s="55"/>
      <c r="N55" s="55"/>
    </row>
    <row r="56" spans="1:14" s="5" customFormat="1" x14ac:dyDescent="0.25">
      <c r="A56" s="28"/>
      <c r="B56" s="29">
        <v>32231</v>
      </c>
      <c r="C56" s="17" t="s">
        <v>32</v>
      </c>
      <c r="D56" s="30">
        <v>8000</v>
      </c>
      <c r="E56" s="30">
        <v>-4000</v>
      </c>
      <c r="F56" s="48">
        <f>D56+E56</f>
        <v>4000</v>
      </c>
      <c r="G56" s="53">
        <f t="shared" si="2"/>
        <v>30138</v>
      </c>
      <c r="H56" s="56">
        <v>0</v>
      </c>
      <c r="I56" s="56">
        <f t="shared" si="6"/>
        <v>4000</v>
      </c>
      <c r="J56" s="53">
        <f t="shared" si="5"/>
        <v>30138</v>
      </c>
      <c r="K56" s="55"/>
      <c r="L56" s="55"/>
      <c r="M56" s="55"/>
      <c r="N56" s="55"/>
    </row>
    <row r="57" spans="1:14" s="5" customFormat="1" x14ac:dyDescent="0.25">
      <c r="A57" s="28"/>
      <c r="B57" s="6" t="s">
        <v>37</v>
      </c>
      <c r="C57" s="6" t="s">
        <v>38</v>
      </c>
      <c r="D57" s="30">
        <v>8500</v>
      </c>
      <c r="E57" s="30">
        <v>0</v>
      </c>
      <c r="F57" s="30">
        <f>D57+E57</f>
        <v>8500</v>
      </c>
      <c r="G57" s="53">
        <f t="shared" si="2"/>
        <v>64043.25</v>
      </c>
      <c r="H57" s="56">
        <v>0</v>
      </c>
      <c r="I57" s="56">
        <f t="shared" si="6"/>
        <v>8500</v>
      </c>
      <c r="J57" s="53">
        <f t="shared" si="5"/>
        <v>64043.25</v>
      </c>
      <c r="K57" s="55"/>
      <c r="L57" s="55"/>
      <c r="M57" s="55"/>
      <c r="N57" s="55"/>
    </row>
    <row r="58" spans="1:14" s="5" customFormat="1" x14ac:dyDescent="0.25">
      <c r="A58" s="28"/>
      <c r="B58" s="15">
        <v>32322</v>
      </c>
      <c r="C58" s="34" t="s">
        <v>54</v>
      </c>
      <c r="D58" s="30">
        <v>0</v>
      </c>
      <c r="E58" s="30">
        <v>2650</v>
      </c>
      <c r="F58" s="30">
        <f>D58+E58</f>
        <v>2650</v>
      </c>
      <c r="G58" s="53"/>
      <c r="H58" s="56"/>
      <c r="I58" s="56"/>
      <c r="J58" s="53"/>
      <c r="K58" s="55"/>
      <c r="L58" s="55"/>
      <c r="M58" s="55"/>
      <c r="N58" s="55"/>
    </row>
    <row r="59" spans="1:14" s="5" customFormat="1" x14ac:dyDescent="0.25">
      <c r="A59" s="28"/>
      <c r="B59" s="15">
        <v>37221</v>
      </c>
      <c r="C59" s="34" t="s">
        <v>197</v>
      </c>
      <c r="D59" s="35">
        <v>6000</v>
      </c>
      <c r="E59" s="35">
        <v>0</v>
      </c>
      <c r="F59" s="30">
        <f>D59+E59</f>
        <v>6000</v>
      </c>
      <c r="G59" s="53"/>
      <c r="H59" s="56"/>
      <c r="I59" s="56"/>
      <c r="J59" s="53"/>
      <c r="K59" s="55"/>
      <c r="L59" s="55"/>
      <c r="M59" s="55"/>
      <c r="N59" s="55"/>
    </row>
    <row r="60" spans="1:14" s="5" customFormat="1" x14ac:dyDescent="0.25">
      <c r="A60" s="8"/>
      <c r="B60" s="8" t="s">
        <v>92</v>
      </c>
      <c r="C60" s="8" t="s">
        <v>93</v>
      </c>
      <c r="D60" s="9">
        <f>D61</f>
        <v>107600</v>
      </c>
      <c r="E60" s="9">
        <f t="shared" ref="E60:F60" si="8">E61</f>
        <v>800</v>
      </c>
      <c r="F60" s="9">
        <f t="shared" si="8"/>
        <v>108400</v>
      </c>
      <c r="G60" s="53">
        <f t="shared" si="2"/>
        <v>816739.8</v>
      </c>
      <c r="H60" s="56">
        <v>0</v>
      </c>
      <c r="I60" s="56">
        <f t="shared" si="6"/>
        <v>108400</v>
      </c>
      <c r="J60" s="53">
        <f t="shared" si="5"/>
        <v>816739.8</v>
      </c>
      <c r="K60" s="55"/>
      <c r="L60" s="55"/>
      <c r="M60" s="55"/>
      <c r="N60" s="55"/>
    </row>
    <row r="61" spans="1:14" s="5" customFormat="1" x14ac:dyDescent="0.25">
      <c r="A61" s="8" t="s">
        <v>94</v>
      </c>
      <c r="B61" s="8"/>
      <c r="C61" s="8" t="s">
        <v>95</v>
      </c>
      <c r="D61" s="9">
        <f>SUM(D62:D69)</f>
        <v>107600</v>
      </c>
      <c r="E61" s="9">
        <f>SUM(E62:E69)</f>
        <v>800</v>
      </c>
      <c r="F61" s="9">
        <f t="shared" ref="F61" si="9">SUM(F62:F69)</f>
        <v>108400</v>
      </c>
      <c r="G61" s="53">
        <f t="shared" si="2"/>
        <v>816739.8</v>
      </c>
      <c r="H61" s="56">
        <v>0</v>
      </c>
      <c r="I61" s="56">
        <f t="shared" si="6"/>
        <v>108400</v>
      </c>
      <c r="J61" s="53">
        <f t="shared" si="5"/>
        <v>816739.8</v>
      </c>
      <c r="K61" s="55"/>
      <c r="L61" s="55"/>
      <c r="M61" s="55"/>
      <c r="N61" s="55"/>
    </row>
    <row r="62" spans="1:14" x14ac:dyDescent="0.25">
      <c r="A62" s="6" t="s">
        <v>94</v>
      </c>
      <c r="B62" s="6" t="s">
        <v>96</v>
      </c>
      <c r="C62" s="6" t="s">
        <v>97</v>
      </c>
      <c r="D62" s="7">
        <v>86000</v>
      </c>
      <c r="E62" s="7">
        <v>0</v>
      </c>
      <c r="F62" s="7">
        <f t="shared" ref="F62:F69" si="10">D62+E62</f>
        <v>86000</v>
      </c>
      <c r="G62" s="53">
        <f t="shared" si="2"/>
        <v>647967</v>
      </c>
      <c r="H62" s="56">
        <v>0</v>
      </c>
      <c r="I62" s="56">
        <f t="shared" si="6"/>
        <v>86000</v>
      </c>
      <c r="J62" s="53">
        <f t="shared" si="5"/>
        <v>647967</v>
      </c>
      <c r="K62" s="50"/>
      <c r="L62" s="50"/>
      <c r="M62" s="50"/>
      <c r="N62" s="50"/>
    </row>
    <row r="63" spans="1:14" x14ac:dyDescent="0.25">
      <c r="A63" s="6" t="s">
        <v>94</v>
      </c>
      <c r="B63" s="6" t="s">
        <v>98</v>
      </c>
      <c r="C63" s="6" t="s">
        <v>99</v>
      </c>
      <c r="D63" s="7">
        <v>2500</v>
      </c>
      <c r="E63" s="7">
        <v>500</v>
      </c>
      <c r="F63" s="7">
        <f t="shared" si="10"/>
        <v>3000</v>
      </c>
      <c r="G63" s="53">
        <f t="shared" si="2"/>
        <v>22603.5</v>
      </c>
      <c r="H63" s="56">
        <v>0</v>
      </c>
      <c r="I63" s="56">
        <f t="shared" si="6"/>
        <v>3000</v>
      </c>
      <c r="J63" s="53">
        <f t="shared" si="5"/>
        <v>22603.5</v>
      </c>
      <c r="K63" s="50"/>
      <c r="L63" s="50"/>
      <c r="M63" s="50"/>
      <c r="N63" s="50"/>
    </row>
    <row r="64" spans="1:14" x14ac:dyDescent="0.25">
      <c r="A64" s="6" t="s">
        <v>94</v>
      </c>
      <c r="B64" s="6" t="s">
        <v>100</v>
      </c>
      <c r="C64" s="6" t="s">
        <v>101</v>
      </c>
      <c r="D64" s="7">
        <v>800</v>
      </c>
      <c r="E64" s="7">
        <v>0</v>
      </c>
      <c r="F64" s="7">
        <f t="shared" si="10"/>
        <v>800</v>
      </c>
      <c r="G64" s="53">
        <f t="shared" si="2"/>
        <v>6027.6</v>
      </c>
      <c r="H64" s="56">
        <v>0</v>
      </c>
      <c r="I64" s="56">
        <f t="shared" si="6"/>
        <v>800</v>
      </c>
      <c r="J64" s="53">
        <f t="shared" si="5"/>
        <v>6027.6</v>
      </c>
      <c r="K64" s="50"/>
      <c r="L64" s="50"/>
      <c r="M64" s="50"/>
      <c r="N64" s="50"/>
    </row>
    <row r="65" spans="1:14" x14ac:dyDescent="0.25">
      <c r="A65" s="6" t="s">
        <v>94</v>
      </c>
      <c r="B65" s="6" t="s">
        <v>102</v>
      </c>
      <c r="C65" s="6" t="s">
        <v>103</v>
      </c>
      <c r="D65" s="7">
        <v>0</v>
      </c>
      <c r="E65" s="7">
        <v>0</v>
      </c>
      <c r="F65" s="7">
        <f t="shared" si="10"/>
        <v>0</v>
      </c>
      <c r="G65" s="53">
        <f t="shared" si="2"/>
        <v>0</v>
      </c>
      <c r="H65" s="56">
        <v>0</v>
      </c>
      <c r="I65" s="56">
        <f t="shared" si="6"/>
        <v>0</v>
      </c>
      <c r="J65" s="53">
        <f t="shared" si="5"/>
        <v>0</v>
      </c>
      <c r="K65" s="50"/>
      <c r="L65" s="50"/>
      <c r="M65" s="50"/>
      <c r="N65" s="50"/>
    </row>
    <row r="66" spans="1:14" x14ac:dyDescent="0.25">
      <c r="A66" s="6" t="s">
        <v>94</v>
      </c>
      <c r="B66" s="6" t="s">
        <v>104</v>
      </c>
      <c r="C66" s="6" t="s">
        <v>105</v>
      </c>
      <c r="D66" s="7">
        <v>0</v>
      </c>
      <c r="E66" s="7">
        <v>0</v>
      </c>
      <c r="F66" s="7">
        <f t="shared" si="10"/>
        <v>0</v>
      </c>
      <c r="G66" s="53">
        <f t="shared" si="2"/>
        <v>0</v>
      </c>
      <c r="H66" s="56">
        <v>0</v>
      </c>
      <c r="I66" s="56">
        <f t="shared" si="6"/>
        <v>0</v>
      </c>
      <c r="J66" s="53">
        <f t="shared" si="5"/>
        <v>0</v>
      </c>
      <c r="K66" s="50"/>
      <c r="L66" s="50"/>
      <c r="M66" s="50"/>
      <c r="N66" s="50"/>
    </row>
    <row r="67" spans="1:14" x14ac:dyDescent="0.25">
      <c r="A67" s="6" t="s">
        <v>94</v>
      </c>
      <c r="B67" s="6" t="s">
        <v>106</v>
      </c>
      <c r="C67" s="6" t="s">
        <v>107</v>
      </c>
      <c r="D67" s="7">
        <v>2100</v>
      </c>
      <c r="E67" s="7">
        <v>-300</v>
      </c>
      <c r="F67" s="7">
        <f t="shared" si="10"/>
        <v>1800</v>
      </c>
      <c r="G67" s="53">
        <f t="shared" si="2"/>
        <v>13562.1</v>
      </c>
      <c r="H67" s="56">
        <v>0</v>
      </c>
      <c r="I67" s="56">
        <f t="shared" si="6"/>
        <v>1800</v>
      </c>
      <c r="J67" s="53">
        <f t="shared" si="5"/>
        <v>13562.1</v>
      </c>
      <c r="K67" s="50"/>
      <c r="L67" s="50"/>
      <c r="M67" s="50"/>
      <c r="N67" s="50"/>
    </row>
    <row r="68" spans="1:14" x14ac:dyDescent="0.25">
      <c r="A68" s="6" t="s">
        <v>94</v>
      </c>
      <c r="B68" s="6" t="s">
        <v>108</v>
      </c>
      <c r="C68" s="6" t="s">
        <v>109</v>
      </c>
      <c r="D68" s="7">
        <v>15000</v>
      </c>
      <c r="E68" s="7">
        <v>0</v>
      </c>
      <c r="F68" s="7">
        <f t="shared" si="10"/>
        <v>15000</v>
      </c>
      <c r="G68" s="53">
        <f t="shared" si="2"/>
        <v>113017.5</v>
      </c>
      <c r="H68" s="56">
        <v>0</v>
      </c>
      <c r="I68" s="56">
        <f t="shared" si="6"/>
        <v>15000</v>
      </c>
      <c r="J68" s="53">
        <f t="shared" si="5"/>
        <v>113017.5</v>
      </c>
      <c r="K68" s="50"/>
      <c r="L68" s="50"/>
      <c r="M68" s="50"/>
      <c r="N68" s="50"/>
    </row>
    <row r="69" spans="1:14" x14ac:dyDescent="0.25">
      <c r="A69" s="6" t="s">
        <v>94</v>
      </c>
      <c r="B69" s="6" t="s">
        <v>110</v>
      </c>
      <c r="C69" s="6" t="s">
        <v>111</v>
      </c>
      <c r="D69" s="7">
        <v>1200</v>
      </c>
      <c r="E69" s="7">
        <v>600</v>
      </c>
      <c r="F69" s="7">
        <f t="shared" si="10"/>
        <v>1800</v>
      </c>
      <c r="G69" s="53">
        <f t="shared" si="2"/>
        <v>13562.1</v>
      </c>
      <c r="H69" s="56">
        <v>0</v>
      </c>
      <c r="I69" s="56">
        <f t="shared" si="6"/>
        <v>1800</v>
      </c>
      <c r="J69" s="53">
        <f t="shared" si="5"/>
        <v>13562.1</v>
      </c>
      <c r="K69" s="50"/>
      <c r="L69" s="50"/>
      <c r="M69" s="50"/>
      <c r="N69" s="50"/>
    </row>
    <row r="70" spans="1:14" s="5" customFormat="1" x14ac:dyDescent="0.25">
      <c r="A70" s="8"/>
      <c r="B70" s="8" t="s">
        <v>112</v>
      </c>
      <c r="C70" s="8" t="s">
        <v>113</v>
      </c>
      <c r="D70" s="9">
        <f>D71+D73</f>
        <v>0</v>
      </c>
      <c r="E70" s="9">
        <f t="shared" ref="E70:F70" si="11">E71+E73</f>
        <v>0</v>
      </c>
      <c r="F70" s="9">
        <f t="shared" si="11"/>
        <v>0</v>
      </c>
      <c r="G70" s="53">
        <f t="shared" si="2"/>
        <v>0</v>
      </c>
      <c r="H70" s="56">
        <v>0</v>
      </c>
      <c r="I70" s="56">
        <f t="shared" si="6"/>
        <v>0</v>
      </c>
      <c r="J70" s="53">
        <f t="shared" si="5"/>
        <v>0</v>
      </c>
      <c r="K70" s="55"/>
      <c r="L70" s="55"/>
      <c r="M70" s="55"/>
      <c r="N70" s="55"/>
    </row>
    <row r="71" spans="1:14" s="5" customFormat="1" x14ac:dyDescent="0.25">
      <c r="A71" s="8" t="s">
        <v>94</v>
      </c>
      <c r="B71" s="8"/>
      <c r="C71" s="8" t="s">
        <v>95</v>
      </c>
      <c r="D71" s="9">
        <f>D72</f>
        <v>0</v>
      </c>
      <c r="E71" s="9">
        <f t="shared" ref="E71:F73" si="12">E72</f>
        <v>0</v>
      </c>
      <c r="F71" s="9">
        <f t="shared" si="12"/>
        <v>0</v>
      </c>
      <c r="G71" s="53">
        <f t="shared" si="2"/>
        <v>0</v>
      </c>
      <c r="H71" s="56">
        <v>0</v>
      </c>
      <c r="I71" s="56">
        <f t="shared" si="6"/>
        <v>0</v>
      </c>
      <c r="J71" s="53">
        <f t="shared" si="5"/>
        <v>0</v>
      </c>
      <c r="K71" s="55"/>
      <c r="L71" s="55"/>
      <c r="M71" s="55"/>
      <c r="N71" s="55"/>
    </row>
    <row r="72" spans="1:14" x14ac:dyDescent="0.25">
      <c r="A72" s="6" t="s">
        <v>94</v>
      </c>
      <c r="B72" s="6" t="s">
        <v>51</v>
      </c>
      <c r="C72" s="6" t="s">
        <v>52</v>
      </c>
      <c r="D72" s="7">
        <v>0</v>
      </c>
      <c r="E72" s="7">
        <v>0</v>
      </c>
      <c r="F72" s="7">
        <f>D72+E72</f>
        <v>0</v>
      </c>
      <c r="G72" s="53">
        <f t="shared" si="2"/>
        <v>0</v>
      </c>
      <c r="H72" s="56">
        <v>0</v>
      </c>
      <c r="I72" s="56">
        <f t="shared" si="6"/>
        <v>0</v>
      </c>
      <c r="J72" s="53">
        <f t="shared" si="5"/>
        <v>0</v>
      </c>
      <c r="K72" s="50"/>
      <c r="L72" s="50"/>
      <c r="M72" s="50"/>
      <c r="N72" s="50"/>
    </row>
    <row r="73" spans="1:14" x14ac:dyDescent="0.25">
      <c r="A73" s="28">
        <v>22</v>
      </c>
      <c r="B73" s="8"/>
      <c r="C73" s="8" t="s">
        <v>195</v>
      </c>
      <c r="D73" s="9">
        <f>D74</f>
        <v>0</v>
      </c>
      <c r="E73" s="9">
        <f t="shared" si="12"/>
        <v>0</v>
      </c>
      <c r="F73" s="9">
        <f t="shared" si="12"/>
        <v>0</v>
      </c>
      <c r="G73" s="53"/>
      <c r="H73" s="56"/>
      <c r="I73" s="56"/>
      <c r="J73" s="53"/>
      <c r="K73" s="50"/>
      <c r="L73" s="50"/>
      <c r="M73" s="50"/>
      <c r="N73" s="50"/>
    </row>
    <row r="74" spans="1:14" x14ac:dyDescent="0.25">
      <c r="A74" s="15">
        <v>22</v>
      </c>
      <c r="B74" s="6" t="s">
        <v>51</v>
      </c>
      <c r="C74" s="6" t="s">
        <v>52</v>
      </c>
      <c r="D74" s="7">
        <v>0</v>
      </c>
      <c r="E74" s="7">
        <v>0</v>
      </c>
      <c r="F74" s="7">
        <f>D74+E74</f>
        <v>0</v>
      </c>
      <c r="G74" s="53"/>
      <c r="H74" s="56"/>
      <c r="I74" s="56"/>
      <c r="J74" s="53"/>
      <c r="K74" s="50"/>
      <c r="L74" s="50"/>
      <c r="M74" s="50"/>
      <c r="N74" s="50"/>
    </row>
    <row r="75" spans="1:14" s="5" customFormat="1" x14ac:dyDescent="0.25">
      <c r="A75" s="8"/>
      <c r="B75" s="8" t="s">
        <v>114</v>
      </c>
      <c r="C75" s="8" t="s">
        <v>115</v>
      </c>
      <c r="D75" s="9">
        <f>D76</f>
        <v>27200</v>
      </c>
      <c r="E75" s="9">
        <f t="shared" ref="E75:F75" si="13">E76</f>
        <v>-3200</v>
      </c>
      <c r="F75" s="9">
        <f t="shared" si="13"/>
        <v>24000</v>
      </c>
      <c r="G75" s="53">
        <f t="shared" si="2"/>
        <v>180828</v>
      </c>
      <c r="H75" s="56">
        <v>0</v>
      </c>
      <c r="I75" s="56">
        <f t="shared" si="6"/>
        <v>24000</v>
      </c>
      <c r="J75" s="53">
        <f t="shared" si="5"/>
        <v>180828</v>
      </c>
      <c r="K75" s="55"/>
      <c r="L75" s="55"/>
      <c r="M75" s="55"/>
      <c r="N75" s="55"/>
    </row>
    <row r="76" spans="1:14" s="5" customFormat="1" x14ac:dyDescent="0.25">
      <c r="A76" s="8" t="s">
        <v>94</v>
      </c>
      <c r="B76" s="8"/>
      <c r="C76" s="8" t="s">
        <v>95</v>
      </c>
      <c r="D76" s="9">
        <f>D77+D78+D79</f>
        <v>27200</v>
      </c>
      <c r="E76" s="9">
        <f t="shared" ref="E76:F76" si="14">E77+E78+E79</f>
        <v>-3200</v>
      </c>
      <c r="F76" s="9">
        <f t="shared" si="14"/>
        <v>24000</v>
      </c>
      <c r="G76" s="53">
        <f t="shared" si="2"/>
        <v>180828</v>
      </c>
      <c r="H76" s="56">
        <v>0</v>
      </c>
      <c r="I76" s="56">
        <f t="shared" si="6"/>
        <v>24000</v>
      </c>
      <c r="J76" s="53">
        <f t="shared" si="5"/>
        <v>180828</v>
      </c>
      <c r="K76" s="55"/>
      <c r="L76" s="55"/>
      <c r="M76" s="55"/>
      <c r="N76" s="55"/>
    </row>
    <row r="77" spans="1:14" x14ac:dyDescent="0.25">
      <c r="A77" s="6" t="s">
        <v>94</v>
      </c>
      <c r="B77" s="6" t="s">
        <v>96</v>
      </c>
      <c r="C77" s="6" t="s">
        <v>97</v>
      </c>
      <c r="D77" s="7">
        <v>23000</v>
      </c>
      <c r="E77" s="7">
        <v>-4000</v>
      </c>
      <c r="F77" s="7">
        <f>D77+E77</f>
        <v>19000</v>
      </c>
      <c r="G77" s="53">
        <f t="shared" si="2"/>
        <v>143155.5</v>
      </c>
      <c r="H77" s="56">
        <v>0</v>
      </c>
      <c r="I77" s="56">
        <f t="shared" si="6"/>
        <v>19000</v>
      </c>
      <c r="J77" s="53">
        <f t="shared" si="5"/>
        <v>143155.5</v>
      </c>
      <c r="K77" s="50"/>
      <c r="L77" s="50"/>
      <c r="M77" s="50"/>
      <c r="N77" s="50"/>
    </row>
    <row r="78" spans="1:14" x14ac:dyDescent="0.25">
      <c r="A78" s="6" t="s">
        <v>94</v>
      </c>
      <c r="B78" s="6" t="s">
        <v>108</v>
      </c>
      <c r="C78" s="6" t="s">
        <v>109</v>
      </c>
      <c r="D78" s="7">
        <v>4200</v>
      </c>
      <c r="E78" s="7">
        <v>-700</v>
      </c>
      <c r="F78" s="7">
        <f>D78+E78</f>
        <v>3500</v>
      </c>
      <c r="G78" s="53">
        <f t="shared" si="2"/>
        <v>26370.75</v>
      </c>
      <c r="H78" s="56">
        <v>0</v>
      </c>
      <c r="I78" s="56">
        <f t="shared" si="6"/>
        <v>3500</v>
      </c>
      <c r="J78" s="53">
        <f t="shared" si="5"/>
        <v>26370.75</v>
      </c>
      <c r="K78" s="50"/>
      <c r="L78" s="50"/>
      <c r="M78" s="50"/>
      <c r="N78" s="50"/>
    </row>
    <row r="79" spans="1:14" x14ac:dyDescent="0.25">
      <c r="A79" s="6" t="s">
        <v>94</v>
      </c>
      <c r="B79" s="6" t="s">
        <v>110</v>
      </c>
      <c r="C79" s="6" t="s">
        <v>111</v>
      </c>
      <c r="D79" s="7">
        <v>0</v>
      </c>
      <c r="E79" s="7">
        <v>1500</v>
      </c>
      <c r="F79" s="7">
        <f>D79+E79</f>
        <v>1500</v>
      </c>
      <c r="G79" s="53"/>
      <c r="H79" s="56"/>
      <c r="I79" s="56"/>
      <c r="J79" s="53"/>
      <c r="K79" s="50"/>
      <c r="L79" s="50"/>
      <c r="M79" s="50"/>
      <c r="N79" s="50"/>
    </row>
    <row r="80" spans="1:14" s="5" customFormat="1" x14ac:dyDescent="0.25">
      <c r="A80" s="8"/>
      <c r="B80" s="8" t="s">
        <v>116</v>
      </c>
      <c r="C80" s="8" t="s">
        <v>117</v>
      </c>
      <c r="D80" s="9">
        <f>D81+D89</f>
        <v>120200</v>
      </c>
      <c r="E80" s="9">
        <f t="shared" ref="E80:F80" si="15">E81+E89</f>
        <v>5050</v>
      </c>
      <c r="F80" s="9">
        <f t="shared" si="15"/>
        <v>125250</v>
      </c>
      <c r="G80" s="53">
        <f t="shared" si="2"/>
        <v>943696.125</v>
      </c>
      <c r="H80" s="56">
        <v>0</v>
      </c>
      <c r="I80" s="56">
        <f t="shared" si="6"/>
        <v>125250</v>
      </c>
      <c r="J80" s="53">
        <f t="shared" si="5"/>
        <v>943696.125</v>
      </c>
      <c r="K80" s="55"/>
      <c r="L80" s="55"/>
      <c r="M80" s="55"/>
      <c r="N80" s="55"/>
    </row>
    <row r="81" spans="1:14" s="5" customFormat="1" x14ac:dyDescent="0.25">
      <c r="A81" s="8" t="s">
        <v>94</v>
      </c>
      <c r="B81" s="8"/>
      <c r="C81" s="8" t="s">
        <v>95</v>
      </c>
      <c r="D81" s="9">
        <f>SUM(D82:D88)</f>
        <v>66600</v>
      </c>
      <c r="E81" s="9">
        <f t="shared" ref="E81:F81" si="16">SUM(E82:E88)</f>
        <v>5050</v>
      </c>
      <c r="F81" s="9">
        <f t="shared" si="16"/>
        <v>71650</v>
      </c>
      <c r="G81" s="53">
        <f t="shared" si="2"/>
        <v>539846.92500000005</v>
      </c>
      <c r="H81" s="56">
        <v>0</v>
      </c>
      <c r="I81" s="56">
        <f t="shared" si="6"/>
        <v>71650</v>
      </c>
      <c r="J81" s="53">
        <f t="shared" ref="J81:J109" si="17">I81*7.5345</f>
        <v>539846.92500000005</v>
      </c>
      <c r="K81" s="55"/>
      <c r="L81" s="55"/>
      <c r="M81" s="55"/>
      <c r="N81" s="55"/>
    </row>
    <row r="82" spans="1:14" x14ac:dyDescent="0.25">
      <c r="A82" s="6" t="s">
        <v>94</v>
      </c>
      <c r="B82" s="6" t="s">
        <v>96</v>
      </c>
      <c r="C82" s="6" t="s">
        <v>97</v>
      </c>
      <c r="D82" s="7">
        <v>46000</v>
      </c>
      <c r="E82" s="7">
        <v>-500</v>
      </c>
      <c r="F82" s="7">
        <f t="shared" ref="F82:F88" si="18">D82+E82</f>
        <v>45500</v>
      </c>
      <c r="G82" s="53">
        <f t="shared" ref="G82:G109" si="19">F82*7.5345</f>
        <v>342819.75</v>
      </c>
      <c r="H82" s="56">
        <v>0</v>
      </c>
      <c r="I82" s="56">
        <f t="shared" si="6"/>
        <v>45500</v>
      </c>
      <c r="J82" s="53">
        <f t="shared" si="17"/>
        <v>342819.75</v>
      </c>
      <c r="K82" s="50"/>
      <c r="L82" s="50"/>
      <c r="M82" s="50"/>
      <c r="N82" s="50"/>
    </row>
    <row r="83" spans="1:14" x14ac:dyDescent="0.25">
      <c r="A83" s="6" t="s">
        <v>94</v>
      </c>
      <c r="B83" s="6" t="s">
        <v>98</v>
      </c>
      <c r="C83" s="6" t="s">
        <v>99</v>
      </c>
      <c r="D83" s="7">
        <v>5600</v>
      </c>
      <c r="E83" s="7">
        <v>2400</v>
      </c>
      <c r="F83" s="7">
        <f t="shared" si="18"/>
        <v>8000</v>
      </c>
      <c r="G83" s="53">
        <f t="shared" si="19"/>
        <v>60276</v>
      </c>
      <c r="H83" s="56">
        <v>0</v>
      </c>
      <c r="I83" s="56">
        <f t="shared" si="6"/>
        <v>8000</v>
      </c>
      <c r="J83" s="53">
        <f t="shared" si="17"/>
        <v>60276</v>
      </c>
      <c r="K83" s="50"/>
      <c r="L83" s="50"/>
      <c r="M83" s="50"/>
      <c r="N83" s="50"/>
    </row>
    <row r="84" spans="1:14" x14ac:dyDescent="0.25">
      <c r="A84" s="6" t="s">
        <v>94</v>
      </c>
      <c r="B84" s="6" t="s">
        <v>100</v>
      </c>
      <c r="C84" s="6" t="s">
        <v>101</v>
      </c>
      <c r="D84" s="7">
        <v>800</v>
      </c>
      <c r="E84" s="7">
        <v>200</v>
      </c>
      <c r="F84" s="7">
        <f t="shared" si="18"/>
        <v>1000</v>
      </c>
      <c r="G84" s="53">
        <f t="shared" si="19"/>
        <v>7534.5</v>
      </c>
      <c r="H84" s="56">
        <v>0</v>
      </c>
      <c r="I84" s="56">
        <f t="shared" si="6"/>
        <v>1000</v>
      </c>
      <c r="J84" s="53">
        <f t="shared" si="17"/>
        <v>7534.5</v>
      </c>
      <c r="K84" s="50"/>
      <c r="L84" s="50"/>
      <c r="M84" s="50"/>
      <c r="N84" s="50"/>
    </row>
    <row r="85" spans="1:14" x14ac:dyDescent="0.25">
      <c r="A85" s="6" t="s">
        <v>94</v>
      </c>
      <c r="B85" s="6" t="s">
        <v>104</v>
      </c>
      <c r="C85" s="6" t="s">
        <v>105</v>
      </c>
      <c r="D85" s="7">
        <v>0</v>
      </c>
      <c r="E85" s="7">
        <v>0</v>
      </c>
      <c r="F85" s="7">
        <f t="shared" si="18"/>
        <v>0</v>
      </c>
      <c r="G85" s="53">
        <f t="shared" si="19"/>
        <v>0</v>
      </c>
      <c r="H85" s="56">
        <v>0</v>
      </c>
      <c r="I85" s="56">
        <f t="shared" si="6"/>
        <v>0</v>
      </c>
      <c r="J85" s="53">
        <f t="shared" si="17"/>
        <v>0</v>
      </c>
      <c r="K85" s="50"/>
      <c r="L85" s="50"/>
      <c r="M85" s="50"/>
      <c r="N85" s="50"/>
    </row>
    <row r="86" spans="1:14" x14ac:dyDescent="0.25">
      <c r="A86" s="6" t="s">
        <v>94</v>
      </c>
      <c r="B86" s="6" t="s">
        <v>106</v>
      </c>
      <c r="C86" s="6" t="s">
        <v>107</v>
      </c>
      <c r="D86" s="7">
        <v>3600</v>
      </c>
      <c r="E86" s="7">
        <v>1800</v>
      </c>
      <c r="F86" s="7">
        <f t="shared" si="18"/>
        <v>5400</v>
      </c>
      <c r="G86" s="53">
        <f t="shared" si="19"/>
        <v>40686.300000000003</v>
      </c>
      <c r="H86" s="56">
        <v>0</v>
      </c>
      <c r="I86" s="56">
        <f t="shared" si="6"/>
        <v>5400</v>
      </c>
      <c r="J86" s="53">
        <f t="shared" si="17"/>
        <v>40686.300000000003</v>
      </c>
      <c r="K86" s="50"/>
      <c r="L86" s="50"/>
      <c r="M86" s="50"/>
      <c r="N86" s="50"/>
    </row>
    <row r="87" spans="1:14" x14ac:dyDescent="0.25">
      <c r="A87" s="6" t="s">
        <v>94</v>
      </c>
      <c r="B87" s="6" t="s">
        <v>108</v>
      </c>
      <c r="C87" s="6" t="s">
        <v>109</v>
      </c>
      <c r="D87" s="7">
        <v>7600</v>
      </c>
      <c r="E87" s="7">
        <v>-100</v>
      </c>
      <c r="F87" s="7">
        <f t="shared" si="18"/>
        <v>7500</v>
      </c>
      <c r="G87" s="53">
        <f t="shared" si="19"/>
        <v>56508.75</v>
      </c>
      <c r="H87" s="56">
        <v>0</v>
      </c>
      <c r="I87" s="56">
        <f t="shared" si="6"/>
        <v>7500</v>
      </c>
      <c r="J87" s="53">
        <f t="shared" si="17"/>
        <v>56508.75</v>
      </c>
      <c r="K87" s="50"/>
      <c r="L87" s="50"/>
      <c r="M87" s="50"/>
      <c r="N87" s="50"/>
    </row>
    <row r="88" spans="1:14" x14ac:dyDescent="0.25">
      <c r="A88" s="6" t="s">
        <v>94</v>
      </c>
      <c r="B88" s="6" t="s">
        <v>110</v>
      </c>
      <c r="C88" s="6" t="s">
        <v>111</v>
      </c>
      <c r="D88" s="7">
        <v>3000</v>
      </c>
      <c r="E88" s="7">
        <v>1250</v>
      </c>
      <c r="F88" s="7">
        <f t="shared" si="18"/>
        <v>4250</v>
      </c>
      <c r="G88" s="53">
        <f t="shared" si="19"/>
        <v>32021.625</v>
      </c>
      <c r="H88" s="56">
        <v>0</v>
      </c>
      <c r="I88" s="56">
        <f t="shared" si="6"/>
        <v>4250</v>
      </c>
      <c r="J88" s="53">
        <f t="shared" si="17"/>
        <v>32021.625</v>
      </c>
      <c r="K88" s="50"/>
      <c r="L88" s="50"/>
      <c r="M88" s="50"/>
      <c r="N88" s="50"/>
    </row>
    <row r="89" spans="1:14" s="5" customFormat="1" x14ac:dyDescent="0.25">
      <c r="A89" s="8" t="s">
        <v>118</v>
      </c>
      <c r="B89" s="8"/>
      <c r="C89" s="8" t="s">
        <v>119</v>
      </c>
      <c r="D89" s="9">
        <f>SUM(D90:D96)</f>
        <v>53600</v>
      </c>
      <c r="E89" s="9">
        <f t="shared" ref="E89:F89" si="20">SUM(E90:E96)</f>
        <v>0</v>
      </c>
      <c r="F89" s="9">
        <f t="shared" si="20"/>
        <v>53600</v>
      </c>
      <c r="G89" s="53">
        <f t="shared" si="19"/>
        <v>403849.2</v>
      </c>
      <c r="H89" s="56">
        <v>0</v>
      </c>
      <c r="I89" s="56">
        <f t="shared" si="6"/>
        <v>53600</v>
      </c>
      <c r="J89" s="53">
        <f t="shared" si="17"/>
        <v>403849.2</v>
      </c>
      <c r="K89" s="55"/>
      <c r="L89" s="55"/>
      <c r="M89" s="55"/>
      <c r="N89" s="55"/>
    </row>
    <row r="90" spans="1:14" x14ac:dyDescent="0.25">
      <c r="A90" s="6" t="s">
        <v>118</v>
      </c>
      <c r="B90" s="6" t="s">
        <v>96</v>
      </c>
      <c r="C90" s="6" t="s">
        <v>97</v>
      </c>
      <c r="D90" s="7">
        <v>46000</v>
      </c>
      <c r="E90" s="7">
        <v>0</v>
      </c>
      <c r="F90" s="7">
        <f t="shared" ref="F90:F96" si="21">D90+E90</f>
        <v>46000</v>
      </c>
      <c r="G90" s="53">
        <f t="shared" si="19"/>
        <v>346587</v>
      </c>
      <c r="H90" s="56">
        <v>0</v>
      </c>
      <c r="I90" s="56">
        <f t="shared" si="6"/>
        <v>46000</v>
      </c>
      <c r="J90" s="53">
        <f t="shared" si="17"/>
        <v>346587</v>
      </c>
      <c r="K90" s="50"/>
      <c r="L90" s="50"/>
      <c r="M90" s="50"/>
      <c r="N90" s="50"/>
    </row>
    <row r="91" spans="1:14" x14ac:dyDescent="0.25">
      <c r="A91" s="6" t="s">
        <v>118</v>
      </c>
      <c r="B91" s="6" t="s">
        <v>98</v>
      </c>
      <c r="C91" s="6" t="s">
        <v>99</v>
      </c>
      <c r="D91" s="7">
        <v>0</v>
      </c>
      <c r="E91" s="7">
        <v>0</v>
      </c>
      <c r="F91" s="7">
        <f t="shared" si="21"/>
        <v>0</v>
      </c>
      <c r="G91" s="53">
        <f t="shared" si="19"/>
        <v>0</v>
      </c>
      <c r="H91" s="56">
        <v>0</v>
      </c>
      <c r="I91" s="56">
        <f t="shared" si="6"/>
        <v>0</v>
      </c>
      <c r="J91" s="53">
        <f t="shared" si="17"/>
        <v>0</v>
      </c>
      <c r="K91" s="50"/>
      <c r="L91" s="50"/>
      <c r="M91" s="50"/>
      <c r="N91" s="50"/>
    </row>
    <row r="92" spans="1:14" x14ac:dyDescent="0.25">
      <c r="A92" s="6" t="s">
        <v>118</v>
      </c>
      <c r="B92" s="6" t="s">
        <v>100</v>
      </c>
      <c r="C92" s="6" t="s">
        <v>101</v>
      </c>
      <c r="D92" s="7">
        <v>0</v>
      </c>
      <c r="E92" s="7">
        <v>0</v>
      </c>
      <c r="F92" s="7">
        <f t="shared" si="21"/>
        <v>0</v>
      </c>
      <c r="G92" s="53">
        <f t="shared" si="19"/>
        <v>0</v>
      </c>
      <c r="H92" s="56">
        <v>0</v>
      </c>
      <c r="I92" s="56">
        <f t="shared" si="6"/>
        <v>0</v>
      </c>
      <c r="J92" s="53">
        <f t="shared" si="17"/>
        <v>0</v>
      </c>
      <c r="K92" s="50"/>
      <c r="L92" s="50"/>
      <c r="M92" s="50"/>
      <c r="N92" s="50"/>
    </row>
    <row r="93" spans="1:14" x14ac:dyDescent="0.25">
      <c r="A93" s="6" t="s">
        <v>118</v>
      </c>
      <c r="B93" s="6" t="s">
        <v>104</v>
      </c>
      <c r="C93" s="6" t="s">
        <v>105</v>
      </c>
      <c r="D93" s="7">
        <v>0</v>
      </c>
      <c r="E93" s="7">
        <v>0</v>
      </c>
      <c r="F93" s="7">
        <f t="shared" si="21"/>
        <v>0</v>
      </c>
      <c r="G93" s="53">
        <f t="shared" si="19"/>
        <v>0</v>
      </c>
      <c r="H93" s="56">
        <v>0</v>
      </c>
      <c r="I93" s="56">
        <f t="shared" si="6"/>
        <v>0</v>
      </c>
      <c r="J93" s="53">
        <f t="shared" si="17"/>
        <v>0</v>
      </c>
      <c r="K93" s="50"/>
      <c r="L93" s="50"/>
      <c r="M93" s="50"/>
      <c r="N93" s="50"/>
    </row>
    <row r="94" spans="1:14" x14ac:dyDescent="0.25">
      <c r="A94" s="6" t="s">
        <v>118</v>
      </c>
      <c r="B94" s="6" t="s">
        <v>106</v>
      </c>
      <c r="C94" s="6" t="s">
        <v>107</v>
      </c>
      <c r="D94" s="7">
        <v>0</v>
      </c>
      <c r="E94" s="7">
        <v>0</v>
      </c>
      <c r="F94" s="7">
        <f t="shared" si="21"/>
        <v>0</v>
      </c>
      <c r="G94" s="53">
        <f t="shared" si="19"/>
        <v>0</v>
      </c>
      <c r="H94" s="56">
        <v>0</v>
      </c>
      <c r="I94" s="56">
        <f t="shared" ref="I94:I109" si="22">F94-H94</f>
        <v>0</v>
      </c>
      <c r="J94" s="53">
        <f t="shared" si="17"/>
        <v>0</v>
      </c>
      <c r="K94" s="50"/>
      <c r="L94" s="50"/>
      <c r="M94" s="50"/>
      <c r="N94" s="50"/>
    </row>
    <row r="95" spans="1:14" x14ac:dyDescent="0.25">
      <c r="A95" s="6" t="s">
        <v>118</v>
      </c>
      <c r="B95" s="6" t="s">
        <v>108</v>
      </c>
      <c r="C95" s="6" t="s">
        <v>109</v>
      </c>
      <c r="D95" s="7">
        <v>7600</v>
      </c>
      <c r="E95" s="7">
        <v>0</v>
      </c>
      <c r="F95" s="7">
        <f t="shared" si="21"/>
        <v>7600</v>
      </c>
      <c r="G95" s="53">
        <f t="shared" si="19"/>
        <v>57262.200000000004</v>
      </c>
      <c r="H95" s="56">
        <v>0</v>
      </c>
      <c r="I95" s="56">
        <f t="shared" si="22"/>
        <v>7600</v>
      </c>
      <c r="J95" s="53">
        <f t="shared" si="17"/>
        <v>57262.200000000004</v>
      </c>
      <c r="K95" s="50"/>
      <c r="L95" s="50"/>
      <c r="M95" s="50"/>
      <c r="N95" s="50"/>
    </row>
    <row r="96" spans="1:14" x14ac:dyDescent="0.25">
      <c r="A96" s="6" t="s">
        <v>118</v>
      </c>
      <c r="B96" s="6" t="s">
        <v>110</v>
      </c>
      <c r="C96" s="6" t="s">
        <v>111</v>
      </c>
      <c r="D96" s="7">
        <v>0</v>
      </c>
      <c r="E96" s="7">
        <v>0</v>
      </c>
      <c r="F96" s="7">
        <f t="shared" si="21"/>
        <v>0</v>
      </c>
      <c r="G96" s="53">
        <f t="shared" si="19"/>
        <v>0</v>
      </c>
      <c r="H96" s="56">
        <v>0</v>
      </c>
      <c r="I96" s="56">
        <f t="shared" si="22"/>
        <v>0</v>
      </c>
      <c r="J96" s="53">
        <f t="shared" si="17"/>
        <v>0</v>
      </c>
      <c r="K96" s="50"/>
      <c r="L96" s="50"/>
      <c r="M96" s="50"/>
      <c r="N96" s="50"/>
    </row>
    <row r="97" spans="1:14" s="5" customFormat="1" x14ac:dyDescent="0.25">
      <c r="A97" s="8"/>
      <c r="B97" s="8" t="s">
        <v>120</v>
      </c>
      <c r="C97" s="8" t="s">
        <v>121</v>
      </c>
      <c r="D97" s="9">
        <f>D100+D98</f>
        <v>4980</v>
      </c>
      <c r="E97" s="9">
        <f t="shared" ref="E97:F97" si="23">E100+E98</f>
        <v>0</v>
      </c>
      <c r="F97" s="9">
        <f t="shared" si="23"/>
        <v>4980</v>
      </c>
      <c r="G97" s="53">
        <f t="shared" si="19"/>
        <v>37521.810000000005</v>
      </c>
      <c r="H97" s="56">
        <v>0</v>
      </c>
      <c r="I97" s="56">
        <f t="shared" si="22"/>
        <v>4980</v>
      </c>
      <c r="J97" s="53">
        <f t="shared" si="17"/>
        <v>37521.810000000005</v>
      </c>
      <c r="K97" s="55"/>
      <c r="L97" s="55"/>
      <c r="M97" s="55"/>
      <c r="N97" s="55"/>
    </row>
    <row r="98" spans="1:14" s="5" customFormat="1" x14ac:dyDescent="0.25">
      <c r="A98" s="8" t="s">
        <v>174</v>
      </c>
      <c r="B98" s="8"/>
      <c r="C98" s="8" t="s">
        <v>175</v>
      </c>
      <c r="D98" s="9">
        <f>D99</f>
        <v>600</v>
      </c>
      <c r="E98" s="9">
        <f t="shared" ref="E98:F98" si="24">E99</f>
        <v>0</v>
      </c>
      <c r="F98" s="9">
        <f t="shared" si="24"/>
        <v>600</v>
      </c>
      <c r="G98" s="53">
        <f t="shared" si="19"/>
        <v>4520.7</v>
      </c>
      <c r="H98" s="56">
        <v>0</v>
      </c>
      <c r="I98" s="56">
        <f t="shared" si="22"/>
        <v>600</v>
      </c>
      <c r="J98" s="53">
        <f t="shared" si="17"/>
        <v>4520.7</v>
      </c>
      <c r="K98" s="55"/>
      <c r="L98" s="55"/>
      <c r="M98" s="55"/>
      <c r="N98" s="55"/>
    </row>
    <row r="99" spans="1:14" s="5" customFormat="1" x14ac:dyDescent="0.25">
      <c r="A99" s="6" t="s">
        <v>174</v>
      </c>
      <c r="B99" s="6" t="s">
        <v>154</v>
      </c>
      <c r="C99" s="6" t="s">
        <v>155</v>
      </c>
      <c r="D99" s="7">
        <v>600</v>
      </c>
      <c r="E99" s="7">
        <v>0</v>
      </c>
      <c r="F99" s="7">
        <f>D99+E99</f>
        <v>600</v>
      </c>
      <c r="G99" s="53">
        <f t="shared" si="19"/>
        <v>4520.7</v>
      </c>
      <c r="H99" s="56">
        <v>0</v>
      </c>
      <c r="I99" s="56">
        <f t="shared" si="22"/>
        <v>600</v>
      </c>
      <c r="J99" s="53">
        <f t="shared" si="17"/>
        <v>4520.7</v>
      </c>
      <c r="K99" s="55"/>
      <c r="L99" s="55"/>
      <c r="M99" s="55"/>
      <c r="N99" s="55"/>
    </row>
    <row r="100" spans="1:14" s="5" customFormat="1" x14ac:dyDescent="0.25">
      <c r="A100" s="8" t="s">
        <v>118</v>
      </c>
      <c r="B100" s="8"/>
      <c r="C100" s="8" t="s">
        <v>119</v>
      </c>
      <c r="D100" s="9">
        <f>D101</f>
        <v>4380</v>
      </c>
      <c r="E100" s="9">
        <f t="shared" ref="E100:F100" si="25">E101</f>
        <v>0</v>
      </c>
      <c r="F100" s="9">
        <f t="shared" si="25"/>
        <v>4380</v>
      </c>
      <c r="G100" s="53">
        <f t="shared" si="19"/>
        <v>33001.11</v>
      </c>
      <c r="H100" s="56">
        <v>0</v>
      </c>
      <c r="I100" s="56">
        <f t="shared" si="22"/>
        <v>4380</v>
      </c>
      <c r="J100" s="53">
        <f t="shared" si="17"/>
        <v>33001.11</v>
      </c>
      <c r="K100" s="55"/>
      <c r="L100" s="55"/>
      <c r="M100" s="55"/>
      <c r="N100" s="55"/>
    </row>
    <row r="101" spans="1:14" x14ac:dyDescent="0.25">
      <c r="A101" s="6" t="s">
        <v>118</v>
      </c>
      <c r="B101" s="6" t="s">
        <v>122</v>
      </c>
      <c r="C101" s="6" t="s">
        <v>123</v>
      </c>
      <c r="D101" s="7">
        <v>4380</v>
      </c>
      <c r="E101" s="7">
        <v>0</v>
      </c>
      <c r="F101" s="7">
        <f>D101+E101</f>
        <v>4380</v>
      </c>
      <c r="G101" s="53">
        <f t="shared" si="19"/>
        <v>33001.11</v>
      </c>
      <c r="H101" s="56">
        <v>0</v>
      </c>
      <c r="I101" s="56">
        <f t="shared" si="22"/>
        <v>4380</v>
      </c>
      <c r="J101" s="53">
        <f t="shared" si="17"/>
        <v>33001.11</v>
      </c>
      <c r="K101" s="50"/>
      <c r="L101" s="50"/>
      <c r="M101" s="50"/>
      <c r="N101" s="50"/>
    </row>
    <row r="102" spans="1:14" s="5" customFormat="1" x14ac:dyDescent="0.25">
      <c r="A102" s="8"/>
      <c r="B102" s="8" t="s">
        <v>124</v>
      </c>
      <c r="C102" s="8" t="s">
        <v>125</v>
      </c>
      <c r="D102" s="9">
        <f>D103</f>
        <v>26545</v>
      </c>
      <c r="E102" s="9">
        <f t="shared" ref="E102:F103" si="26">E103</f>
        <v>0</v>
      </c>
      <c r="F102" s="9">
        <f t="shared" si="26"/>
        <v>26545</v>
      </c>
      <c r="G102" s="53">
        <f t="shared" si="19"/>
        <v>200003.30250000002</v>
      </c>
      <c r="H102" s="56">
        <v>0</v>
      </c>
      <c r="I102" s="56">
        <f t="shared" si="22"/>
        <v>26545</v>
      </c>
      <c r="J102" s="53">
        <f t="shared" si="17"/>
        <v>200003.30250000002</v>
      </c>
      <c r="K102" s="55"/>
      <c r="L102" s="55"/>
      <c r="M102" s="55"/>
      <c r="N102" s="55"/>
    </row>
    <row r="103" spans="1:14" s="5" customFormat="1" x14ac:dyDescent="0.25">
      <c r="A103" s="8"/>
      <c r="B103" s="8" t="s">
        <v>126</v>
      </c>
      <c r="C103" s="8" t="s">
        <v>127</v>
      </c>
      <c r="D103" s="9">
        <f>D104</f>
        <v>26545</v>
      </c>
      <c r="E103" s="9">
        <f t="shared" si="26"/>
        <v>0</v>
      </c>
      <c r="F103" s="9">
        <f t="shared" si="26"/>
        <v>26545</v>
      </c>
      <c r="G103" s="53">
        <f t="shared" si="19"/>
        <v>200003.30250000002</v>
      </c>
      <c r="H103" s="56">
        <v>0</v>
      </c>
      <c r="I103" s="56">
        <f t="shared" si="22"/>
        <v>26545</v>
      </c>
      <c r="J103" s="53">
        <f t="shared" si="17"/>
        <v>200003.30250000002</v>
      </c>
      <c r="K103" s="55"/>
      <c r="L103" s="55"/>
      <c r="M103" s="55"/>
      <c r="N103" s="55"/>
    </row>
    <row r="104" spans="1:14" s="5" customFormat="1" x14ac:dyDescent="0.25">
      <c r="A104" s="8" t="s">
        <v>4</v>
      </c>
      <c r="B104" s="8"/>
      <c r="C104" s="8" t="s">
        <v>10</v>
      </c>
      <c r="D104" s="9">
        <f>SUM(D105:D109)</f>
        <v>26545</v>
      </c>
      <c r="E104" s="9">
        <f t="shared" ref="E104:F104" si="27">SUM(E105:E109)</f>
        <v>0</v>
      </c>
      <c r="F104" s="9">
        <f t="shared" si="27"/>
        <v>26545</v>
      </c>
      <c r="G104" s="53">
        <f t="shared" si="19"/>
        <v>200003.30250000002</v>
      </c>
      <c r="H104" s="56">
        <v>0</v>
      </c>
      <c r="I104" s="56">
        <f t="shared" si="22"/>
        <v>26545</v>
      </c>
      <c r="J104" s="53">
        <f t="shared" si="17"/>
        <v>200003.30250000002</v>
      </c>
      <c r="K104" s="55"/>
      <c r="L104" s="55"/>
      <c r="M104" s="55"/>
      <c r="N104" s="55"/>
    </row>
    <row r="105" spans="1:14" x14ac:dyDescent="0.25">
      <c r="A105" s="6" t="s">
        <v>4</v>
      </c>
      <c r="B105" s="6" t="s">
        <v>128</v>
      </c>
      <c r="C105" s="6" t="s">
        <v>129</v>
      </c>
      <c r="D105" s="7">
        <v>3482</v>
      </c>
      <c r="E105" s="7">
        <v>0</v>
      </c>
      <c r="F105" s="7">
        <f>D105+E105</f>
        <v>3482</v>
      </c>
      <c r="G105" s="53">
        <f t="shared" si="19"/>
        <v>26235.129000000001</v>
      </c>
      <c r="H105" s="56">
        <v>0</v>
      </c>
      <c r="I105" s="56">
        <f t="shared" si="22"/>
        <v>3482</v>
      </c>
      <c r="J105" s="53">
        <f t="shared" si="17"/>
        <v>26235.129000000001</v>
      </c>
      <c r="K105" s="50"/>
      <c r="L105" s="50"/>
      <c r="M105" s="50"/>
      <c r="N105" s="50"/>
    </row>
    <row r="106" spans="1:14" x14ac:dyDescent="0.25">
      <c r="A106" s="6" t="s">
        <v>4</v>
      </c>
      <c r="B106" s="6" t="s">
        <v>130</v>
      </c>
      <c r="C106" s="6" t="s">
        <v>131</v>
      </c>
      <c r="D106" s="7">
        <v>16409</v>
      </c>
      <c r="E106" s="7">
        <v>0</v>
      </c>
      <c r="F106" s="7">
        <f>D106+E106</f>
        <v>16409</v>
      </c>
      <c r="G106" s="53">
        <f t="shared" si="19"/>
        <v>123633.61050000001</v>
      </c>
      <c r="H106" s="56">
        <v>0</v>
      </c>
      <c r="I106" s="56">
        <f t="shared" si="22"/>
        <v>16409</v>
      </c>
      <c r="J106" s="53">
        <f t="shared" si="17"/>
        <v>123633.61050000001</v>
      </c>
      <c r="K106" s="50"/>
      <c r="L106" s="50"/>
      <c r="M106" s="50"/>
      <c r="N106" s="50"/>
    </row>
    <row r="107" spans="1:14" x14ac:dyDescent="0.25">
      <c r="A107" s="6" t="s">
        <v>4</v>
      </c>
      <c r="B107" s="6" t="s">
        <v>132</v>
      </c>
      <c r="C107" s="6" t="s">
        <v>133</v>
      </c>
      <c r="D107" s="7">
        <v>5800</v>
      </c>
      <c r="E107" s="7">
        <v>0</v>
      </c>
      <c r="F107" s="7">
        <f>D107+E107</f>
        <v>5800</v>
      </c>
      <c r="G107" s="53">
        <f t="shared" si="19"/>
        <v>43700.100000000006</v>
      </c>
      <c r="H107" s="56">
        <v>0</v>
      </c>
      <c r="I107" s="56">
        <f t="shared" si="22"/>
        <v>5800</v>
      </c>
      <c r="J107" s="53">
        <f t="shared" si="17"/>
        <v>43700.100000000006</v>
      </c>
      <c r="K107" s="50"/>
      <c r="L107" s="50"/>
      <c r="M107" s="50"/>
      <c r="N107" s="50"/>
    </row>
    <row r="108" spans="1:14" x14ac:dyDescent="0.25">
      <c r="A108" s="6" t="s">
        <v>4</v>
      </c>
      <c r="B108" s="6" t="s">
        <v>134</v>
      </c>
      <c r="C108" s="6" t="s">
        <v>135</v>
      </c>
      <c r="D108" s="7">
        <v>500</v>
      </c>
      <c r="E108" s="7">
        <v>0</v>
      </c>
      <c r="F108" s="7">
        <f>D108+E108</f>
        <v>500</v>
      </c>
      <c r="G108" s="53">
        <f t="shared" si="19"/>
        <v>3767.25</v>
      </c>
      <c r="H108" s="56">
        <v>0</v>
      </c>
      <c r="I108" s="56">
        <f t="shared" si="22"/>
        <v>500</v>
      </c>
      <c r="J108" s="53">
        <f t="shared" si="17"/>
        <v>3767.25</v>
      </c>
      <c r="K108" s="50"/>
      <c r="L108" s="50"/>
      <c r="M108" s="50"/>
      <c r="N108" s="50"/>
    </row>
    <row r="109" spans="1:14" x14ac:dyDescent="0.25">
      <c r="A109" s="6" t="s">
        <v>4</v>
      </c>
      <c r="B109" s="6" t="s">
        <v>136</v>
      </c>
      <c r="C109" s="6" t="s">
        <v>137</v>
      </c>
      <c r="D109" s="7">
        <v>354</v>
      </c>
      <c r="E109" s="7">
        <v>0</v>
      </c>
      <c r="F109" s="7">
        <f>D109+E109</f>
        <v>354</v>
      </c>
      <c r="G109" s="53">
        <f t="shared" si="19"/>
        <v>2667.2130000000002</v>
      </c>
      <c r="H109" s="56">
        <v>0</v>
      </c>
      <c r="I109" s="56">
        <f t="shared" si="22"/>
        <v>354</v>
      </c>
      <c r="J109" s="53">
        <f t="shared" si="17"/>
        <v>2667.2130000000002</v>
      </c>
      <c r="K109" s="50"/>
      <c r="L109" s="50"/>
      <c r="M109" s="50"/>
      <c r="N109" s="50"/>
    </row>
    <row r="110" spans="1:14" x14ac:dyDescent="0.25">
      <c r="A110" s="2"/>
      <c r="B110" s="2"/>
      <c r="C110" s="2"/>
      <c r="D110" s="2"/>
      <c r="E110" s="2"/>
      <c r="F110" s="2"/>
      <c r="G110" s="57"/>
      <c r="H110" s="50"/>
      <c r="I110" s="50"/>
      <c r="J110" s="50"/>
      <c r="K110" s="50"/>
      <c r="L110" s="50"/>
      <c r="M110" s="50"/>
      <c r="N110" s="50"/>
    </row>
    <row r="111" spans="1:14" x14ac:dyDescent="0.25">
      <c r="G111" s="50"/>
      <c r="H111" s="50"/>
      <c r="I111" s="50"/>
      <c r="J111" s="50"/>
      <c r="K111" s="50"/>
      <c r="L111" s="50"/>
      <c r="M111" s="50"/>
      <c r="N111" s="50"/>
    </row>
    <row r="112" spans="1:14" x14ac:dyDescent="0.25">
      <c r="C112" s="10" t="s">
        <v>170</v>
      </c>
      <c r="D112" s="12">
        <f>D81+D76+D71+D61+D54</f>
        <v>223900</v>
      </c>
      <c r="E112" s="12">
        <f>E81+E76+E71+E61+E54</f>
        <v>1300</v>
      </c>
      <c r="F112" s="12">
        <f>F81+F76+F71+F61+F54</f>
        <v>225200</v>
      </c>
      <c r="G112" s="50"/>
      <c r="H112" s="50"/>
      <c r="I112" s="50"/>
      <c r="J112" s="50"/>
      <c r="K112" s="50"/>
      <c r="L112" s="50"/>
      <c r="M112" s="50"/>
      <c r="N112" s="50"/>
    </row>
    <row r="113" spans="3:14" x14ac:dyDescent="0.25">
      <c r="C113" s="10" t="s">
        <v>171</v>
      </c>
      <c r="D113" s="12">
        <f>D104+D8</f>
        <v>174545</v>
      </c>
      <c r="E113" s="12">
        <f>E104+E8</f>
        <v>13010</v>
      </c>
      <c r="F113" s="12">
        <f>F104+F8</f>
        <v>187555</v>
      </c>
      <c r="G113" s="50"/>
      <c r="H113" s="50"/>
      <c r="I113" s="50"/>
      <c r="J113" s="50"/>
      <c r="K113" s="50"/>
      <c r="L113" s="50"/>
      <c r="M113" s="50"/>
      <c r="N113" s="50"/>
    </row>
    <row r="114" spans="3:14" x14ac:dyDescent="0.25">
      <c r="C114" s="10" t="s">
        <v>172</v>
      </c>
      <c r="D114" s="12">
        <f>D98</f>
        <v>600</v>
      </c>
      <c r="E114" s="12">
        <f>E98</f>
        <v>0</v>
      </c>
      <c r="F114" s="12">
        <f t="shared" ref="F114" si="28">F98</f>
        <v>600</v>
      </c>
      <c r="G114" s="50"/>
      <c r="H114" s="50"/>
      <c r="I114" s="50"/>
      <c r="J114" s="50"/>
      <c r="K114" s="50"/>
      <c r="L114" s="50"/>
      <c r="M114" s="50"/>
      <c r="N114" s="50"/>
    </row>
    <row r="115" spans="3:14" x14ac:dyDescent="0.25">
      <c r="C115" s="10" t="s">
        <v>173</v>
      </c>
      <c r="D115" s="12">
        <f>D100+D89</f>
        <v>57980</v>
      </c>
      <c r="E115" s="12">
        <f>E100+E89</f>
        <v>0</v>
      </c>
      <c r="F115" s="12">
        <f>F100+F89</f>
        <v>57980</v>
      </c>
      <c r="G115" s="50"/>
      <c r="H115" s="50"/>
      <c r="I115" s="50"/>
      <c r="J115" s="50"/>
      <c r="K115" s="50"/>
      <c r="L115" s="50"/>
      <c r="M115" s="50"/>
      <c r="N115" s="50"/>
    </row>
    <row r="116" spans="3:14" x14ac:dyDescent="0.25">
      <c r="C116" s="10" t="s">
        <v>196</v>
      </c>
      <c r="D116" s="12">
        <f>D73</f>
        <v>0</v>
      </c>
      <c r="E116" s="12">
        <f t="shared" ref="E116:F116" si="29">E73</f>
        <v>0</v>
      </c>
      <c r="F116" s="12">
        <f t="shared" si="29"/>
        <v>0</v>
      </c>
      <c r="G116" s="50"/>
      <c r="H116" s="50"/>
      <c r="I116" s="50"/>
      <c r="J116" s="50"/>
      <c r="K116" s="50"/>
      <c r="L116" s="50"/>
      <c r="M116" s="6"/>
      <c r="N116" s="6"/>
    </row>
    <row r="117" spans="3:14" x14ac:dyDescent="0.25">
      <c r="D117" s="12">
        <f>SUM(D112:D116)</f>
        <v>457025</v>
      </c>
      <c r="E117" s="12">
        <f t="shared" ref="E117:F117" si="30">SUM(E112:E116)</f>
        <v>14310</v>
      </c>
      <c r="F117" s="12">
        <f t="shared" si="30"/>
        <v>471335</v>
      </c>
      <c r="G117" s="50"/>
      <c r="H117" s="50"/>
      <c r="I117" s="50"/>
      <c r="J117" s="50"/>
      <c r="K117" s="50"/>
      <c r="L117" s="50"/>
      <c r="M117" s="6"/>
      <c r="N117" s="6"/>
    </row>
    <row r="118" spans="3:14" x14ac:dyDescent="0.25">
      <c r="D118" s="12">
        <f>D117-D5</f>
        <v>0</v>
      </c>
      <c r="E118" s="12">
        <f>E117-E5</f>
        <v>0</v>
      </c>
      <c r="F118" s="12">
        <f>F117-F5</f>
        <v>0</v>
      </c>
      <c r="G118" s="6"/>
      <c r="H118" s="6"/>
      <c r="I118" s="6"/>
      <c r="J118" s="6"/>
      <c r="K118" s="6"/>
      <c r="L118" s="6"/>
      <c r="M118" s="6"/>
      <c r="N118" s="6"/>
    </row>
  </sheetData>
  <pageMargins left="0.7" right="0.7" top="0.75" bottom="0.75" header="0.3" footer="0.3"/>
  <pageSetup paperSize="9" scale="62" fitToHeight="0" orientation="landscape" r:id="rId1"/>
  <colBreaks count="1" manualBreakCount="1">
    <brk id="8" max="1048575" man="1"/>
  </colBreaks>
  <ignoredErrors>
    <ignoredError sqref="F72:F74 F99:F101 F8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5"/>
  <sheetViews>
    <sheetView workbookViewId="0">
      <selection activeCell="B5" sqref="B5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73" bestFit="1" customWidth="1" collapsed="1"/>
    <col min="4" max="4" width="12.7109375" bestFit="1" customWidth="1" collapsed="1"/>
    <col min="5" max="5" width="15.140625" bestFit="1" customWidth="1" collapsed="1"/>
    <col min="6" max="6" width="11.7109375" bestFit="1" customWidth="1" collapsed="1"/>
    <col min="7" max="7" width="14.140625" customWidth="1"/>
  </cols>
  <sheetData>
    <row r="1" spans="1:7" x14ac:dyDescent="0.25">
      <c r="B1" s="1"/>
    </row>
    <row r="2" spans="1:7" x14ac:dyDescent="0.25">
      <c r="B2" s="1"/>
    </row>
    <row r="3" spans="1:7" x14ac:dyDescent="0.25">
      <c r="B3" s="1" t="s">
        <v>138</v>
      </c>
    </row>
    <row r="4" spans="1:7" x14ac:dyDescent="0.25">
      <c r="B4" s="1" t="s">
        <v>139</v>
      </c>
    </row>
    <row r="5" spans="1:7" x14ac:dyDescent="0.25">
      <c r="B5" s="1" t="s">
        <v>216</v>
      </c>
    </row>
    <row r="6" spans="1:7" x14ac:dyDescent="0.25">
      <c r="B6" s="1"/>
    </row>
    <row r="7" spans="1:7" x14ac:dyDescent="0.25">
      <c r="B7" s="1"/>
    </row>
    <row r="8" spans="1:7" x14ac:dyDescent="0.25">
      <c r="A8" s="3" t="s">
        <v>0</v>
      </c>
      <c r="B8" s="3" t="s">
        <v>1</v>
      </c>
      <c r="C8" s="3" t="s">
        <v>2</v>
      </c>
      <c r="D8" s="4" t="s">
        <v>3</v>
      </c>
      <c r="E8" s="4" t="s">
        <v>165</v>
      </c>
      <c r="F8" s="4" t="s">
        <v>166</v>
      </c>
    </row>
    <row r="9" spans="1:7" x14ac:dyDescent="0.25">
      <c r="A9" s="6"/>
      <c r="B9" s="6"/>
      <c r="C9" s="6" t="s">
        <v>5</v>
      </c>
      <c r="D9" s="7">
        <f>D10+D23+D59</f>
        <v>1828563</v>
      </c>
      <c r="E9" s="7">
        <f>E10+E23+E59</f>
        <v>636543</v>
      </c>
      <c r="F9" s="7">
        <f>F10+F23+F59</f>
        <v>2465106</v>
      </c>
      <c r="G9" s="33">
        <f>F9*7.5345</f>
        <v>18573341.157000002</v>
      </c>
    </row>
    <row r="10" spans="1:7" s="5" customFormat="1" x14ac:dyDescent="0.25">
      <c r="A10" s="8"/>
      <c r="B10" s="8" t="s">
        <v>6</v>
      </c>
      <c r="C10" s="8" t="s">
        <v>7</v>
      </c>
      <c r="D10" s="9">
        <f>D11</f>
        <v>1629800</v>
      </c>
      <c r="E10" s="9">
        <f t="shared" ref="E10:F11" si="0">E11</f>
        <v>541000</v>
      </c>
      <c r="F10" s="9">
        <f t="shared" si="0"/>
        <v>2170800</v>
      </c>
      <c r="G10" s="33">
        <f t="shared" ref="G10:G75" si="1">F10*7.5345</f>
        <v>16355892.600000001</v>
      </c>
    </row>
    <row r="11" spans="1:7" s="5" customFormat="1" x14ac:dyDescent="0.25">
      <c r="A11" s="8"/>
      <c r="B11" s="8" t="s">
        <v>140</v>
      </c>
      <c r="C11" s="8" t="s">
        <v>141</v>
      </c>
      <c r="D11" s="9">
        <f>D12</f>
        <v>1629800</v>
      </c>
      <c r="E11" s="9">
        <f t="shared" si="0"/>
        <v>541000</v>
      </c>
      <c r="F11" s="9">
        <f t="shared" si="0"/>
        <v>2170800</v>
      </c>
      <c r="G11" s="33">
        <f t="shared" si="1"/>
        <v>16355892.600000001</v>
      </c>
    </row>
    <row r="12" spans="1:7" s="5" customFormat="1" x14ac:dyDescent="0.25">
      <c r="A12" s="8" t="s">
        <v>142</v>
      </c>
      <c r="B12" s="8"/>
      <c r="C12" s="8" t="s">
        <v>143</v>
      </c>
      <c r="D12" s="9">
        <f>SUM(D13:D22)</f>
        <v>1629800</v>
      </c>
      <c r="E12" s="9">
        <f t="shared" ref="E12:F12" si="2">SUM(E13:E22)</f>
        <v>541000</v>
      </c>
      <c r="F12" s="9">
        <f t="shared" si="2"/>
        <v>2170800</v>
      </c>
      <c r="G12" s="33">
        <f t="shared" si="1"/>
        <v>16355892.600000001</v>
      </c>
    </row>
    <row r="13" spans="1:7" x14ac:dyDescent="0.25">
      <c r="A13" s="6" t="s">
        <v>142</v>
      </c>
      <c r="B13" s="6" t="s">
        <v>96</v>
      </c>
      <c r="C13" s="6" t="s">
        <v>97</v>
      </c>
      <c r="D13" s="7">
        <v>1280000</v>
      </c>
      <c r="E13" s="7">
        <v>476000</v>
      </c>
      <c r="F13" s="7">
        <f>D13+E13</f>
        <v>1756000</v>
      </c>
      <c r="G13" s="33">
        <f t="shared" si="1"/>
        <v>13230582</v>
      </c>
    </row>
    <row r="14" spans="1:7" x14ac:dyDescent="0.25">
      <c r="A14" s="6" t="s">
        <v>142</v>
      </c>
      <c r="B14" s="6" t="s">
        <v>98</v>
      </c>
      <c r="C14" s="6" t="s">
        <v>99</v>
      </c>
      <c r="D14" s="7">
        <v>27000</v>
      </c>
      <c r="E14" s="7">
        <v>7000</v>
      </c>
      <c r="F14" s="7">
        <f t="shared" ref="F14:F22" si="3">D14+E14</f>
        <v>34000</v>
      </c>
      <c r="G14" s="33">
        <f t="shared" si="1"/>
        <v>256173</v>
      </c>
    </row>
    <row r="15" spans="1:7" x14ac:dyDescent="0.25">
      <c r="A15" s="6" t="s">
        <v>142</v>
      </c>
      <c r="B15" s="6" t="s">
        <v>100</v>
      </c>
      <c r="C15" s="6" t="s">
        <v>101</v>
      </c>
      <c r="D15" s="7">
        <v>12800</v>
      </c>
      <c r="E15" s="7">
        <v>0</v>
      </c>
      <c r="F15" s="7">
        <f t="shared" si="3"/>
        <v>12800</v>
      </c>
      <c r="G15" s="33">
        <f t="shared" si="1"/>
        <v>96441.600000000006</v>
      </c>
    </row>
    <row r="16" spans="1:7" x14ac:dyDescent="0.25">
      <c r="A16" s="15">
        <v>49</v>
      </c>
      <c r="B16" s="15">
        <v>31214</v>
      </c>
      <c r="C16" s="6" t="s">
        <v>103</v>
      </c>
      <c r="D16" s="7">
        <v>5000</v>
      </c>
      <c r="E16" s="7">
        <v>0</v>
      </c>
      <c r="F16" s="7">
        <f t="shared" si="3"/>
        <v>5000</v>
      </c>
      <c r="G16" s="33"/>
    </row>
    <row r="17" spans="1:7" x14ac:dyDescent="0.25">
      <c r="A17" s="6" t="s">
        <v>142</v>
      </c>
      <c r="B17" s="6" t="s">
        <v>104</v>
      </c>
      <c r="C17" s="6" t="s">
        <v>105</v>
      </c>
      <c r="D17" s="7">
        <v>4000</v>
      </c>
      <c r="E17" s="7">
        <v>0</v>
      </c>
      <c r="F17" s="7">
        <f t="shared" si="3"/>
        <v>4000</v>
      </c>
      <c r="G17" s="33">
        <f t="shared" si="1"/>
        <v>30138</v>
      </c>
    </row>
    <row r="18" spans="1:7" x14ac:dyDescent="0.25">
      <c r="A18" s="6" t="s">
        <v>142</v>
      </c>
      <c r="B18" s="6" t="s">
        <v>106</v>
      </c>
      <c r="C18" s="6" t="s">
        <v>107</v>
      </c>
      <c r="D18" s="7">
        <v>20000</v>
      </c>
      <c r="E18" s="7">
        <v>6000</v>
      </c>
      <c r="F18" s="7">
        <f t="shared" si="3"/>
        <v>26000</v>
      </c>
      <c r="G18" s="33">
        <f t="shared" si="1"/>
        <v>195897</v>
      </c>
    </row>
    <row r="19" spans="1:7" x14ac:dyDescent="0.25">
      <c r="A19" s="6" t="s">
        <v>142</v>
      </c>
      <c r="B19" s="6" t="s">
        <v>108</v>
      </c>
      <c r="C19" s="6" t="s">
        <v>109</v>
      </c>
      <c r="D19" s="7">
        <v>222000</v>
      </c>
      <c r="E19" s="7">
        <v>68000</v>
      </c>
      <c r="F19" s="7">
        <f t="shared" si="3"/>
        <v>290000</v>
      </c>
      <c r="G19" s="33">
        <f t="shared" si="1"/>
        <v>2185005</v>
      </c>
    </row>
    <row r="20" spans="1:7" x14ac:dyDescent="0.25">
      <c r="A20" s="6" t="s">
        <v>142</v>
      </c>
      <c r="B20" s="6" t="s">
        <v>144</v>
      </c>
      <c r="C20" s="6" t="s">
        <v>145</v>
      </c>
      <c r="D20" s="7">
        <v>0</v>
      </c>
      <c r="E20" s="7">
        <v>0</v>
      </c>
      <c r="F20" s="7">
        <f t="shared" si="3"/>
        <v>0</v>
      </c>
      <c r="G20" s="33">
        <f t="shared" si="1"/>
        <v>0</v>
      </c>
    </row>
    <row r="21" spans="1:7" x14ac:dyDescent="0.25">
      <c r="A21" s="6" t="s">
        <v>142</v>
      </c>
      <c r="B21" s="6" t="s">
        <v>110</v>
      </c>
      <c r="C21" s="6" t="s">
        <v>111</v>
      </c>
      <c r="D21" s="7">
        <v>55000</v>
      </c>
      <c r="E21" s="7">
        <v>-15000</v>
      </c>
      <c r="F21" s="7">
        <f t="shared" si="3"/>
        <v>40000</v>
      </c>
      <c r="G21" s="33">
        <f t="shared" si="1"/>
        <v>301380</v>
      </c>
    </row>
    <row r="22" spans="1:7" x14ac:dyDescent="0.25">
      <c r="A22" s="6" t="s">
        <v>142</v>
      </c>
      <c r="B22" s="6" t="s">
        <v>146</v>
      </c>
      <c r="C22" s="6" t="s">
        <v>147</v>
      </c>
      <c r="D22" s="7">
        <v>4000</v>
      </c>
      <c r="E22" s="7">
        <v>-1000</v>
      </c>
      <c r="F22" s="7">
        <f t="shared" si="3"/>
        <v>3000</v>
      </c>
      <c r="G22" s="33">
        <f t="shared" si="1"/>
        <v>22603.5</v>
      </c>
    </row>
    <row r="23" spans="1:7" s="5" customFormat="1" x14ac:dyDescent="0.25">
      <c r="A23" s="8"/>
      <c r="B23" s="8" t="s">
        <v>90</v>
      </c>
      <c r="C23" s="8" t="s">
        <v>91</v>
      </c>
      <c r="D23" s="9">
        <f>D24+D43+D53+D56+D40</f>
        <v>187614</v>
      </c>
      <c r="E23" s="9">
        <f>E24+E43+E53+E56+E40</f>
        <v>104399</v>
      </c>
      <c r="F23" s="9">
        <f>F24+F43+F53+F56+F40</f>
        <v>292013</v>
      </c>
      <c r="G23" s="33">
        <f t="shared" si="1"/>
        <v>2200171.9484999999</v>
      </c>
    </row>
    <row r="24" spans="1:7" s="5" customFormat="1" x14ac:dyDescent="0.25">
      <c r="A24" s="8"/>
      <c r="B24" s="8" t="s">
        <v>148</v>
      </c>
      <c r="C24" s="8" t="s">
        <v>149</v>
      </c>
      <c r="D24" s="9">
        <f>D25+D28</f>
        <v>17783</v>
      </c>
      <c r="E24" s="9">
        <f t="shared" ref="E24:F24" si="4">E25+E28</f>
        <v>3269</v>
      </c>
      <c r="F24" s="9">
        <f t="shared" si="4"/>
        <v>21052</v>
      </c>
      <c r="G24" s="33">
        <f t="shared" si="1"/>
        <v>158616.29399999999</v>
      </c>
    </row>
    <row r="25" spans="1:7" s="5" customFormat="1" x14ac:dyDescent="0.25">
      <c r="A25" s="8" t="s">
        <v>150</v>
      </c>
      <c r="B25" s="8"/>
      <c r="C25" s="8" t="s">
        <v>151</v>
      </c>
      <c r="D25" s="9">
        <f>SUM(D26:D27)</f>
        <v>1100</v>
      </c>
      <c r="E25" s="9">
        <f t="shared" ref="E25:F25" si="5">SUM(E26:E27)</f>
        <v>-700</v>
      </c>
      <c r="F25" s="9">
        <f t="shared" si="5"/>
        <v>400</v>
      </c>
      <c r="G25" s="33">
        <f t="shared" si="1"/>
        <v>3013.8</v>
      </c>
    </row>
    <row r="26" spans="1:7" x14ac:dyDescent="0.25">
      <c r="A26" s="6" t="s">
        <v>150</v>
      </c>
      <c r="B26" s="6" t="s">
        <v>87</v>
      </c>
      <c r="C26" s="6" t="s">
        <v>82</v>
      </c>
      <c r="D26" s="7">
        <v>0</v>
      </c>
      <c r="E26" s="7">
        <v>0</v>
      </c>
      <c r="F26" s="7">
        <f>D26+E26</f>
        <v>0</v>
      </c>
      <c r="G26" s="33">
        <f t="shared" si="1"/>
        <v>0</v>
      </c>
    </row>
    <row r="27" spans="1:7" x14ac:dyDescent="0.25">
      <c r="A27" s="15">
        <v>25</v>
      </c>
      <c r="B27" s="15">
        <v>32251</v>
      </c>
      <c r="C27" s="17" t="s">
        <v>42</v>
      </c>
      <c r="D27" s="7">
        <v>1100</v>
      </c>
      <c r="E27" s="7">
        <v>-700</v>
      </c>
      <c r="F27" s="7">
        <f>D27+E27</f>
        <v>400</v>
      </c>
      <c r="G27" s="33">
        <f t="shared" si="1"/>
        <v>3013.8</v>
      </c>
    </row>
    <row r="28" spans="1:7" s="5" customFormat="1" x14ac:dyDescent="0.25">
      <c r="A28" s="8" t="s">
        <v>152</v>
      </c>
      <c r="B28" s="8"/>
      <c r="C28" s="8" t="s">
        <v>153</v>
      </c>
      <c r="D28" s="9">
        <f>SUM(D29:D39)</f>
        <v>16683</v>
      </c>
      <c r="E28" s="9">
        <f>SUM(E29:E39)</f>
        <v>3969</v>
      </c>
      <c r="F28" s="9">
        <f>SUM(F29:F39)</f>
        <v>20652</v>
      </c>
      <c r="G28" s="33">
        <f t="shared" si="1"/>
        <v>155602.49400000001</v>
      </c>
    </row>
    <row r="29" spans="1:7" x14ac:dyDescent="0.25">
      <c r="A29" s="6" t="s">
        <v>152</v>
      </c>
      <c r="B29" s="6" t="s">
        <v>13</v>
      </c>
      <c r="C29" s="6" t="s">
        <v>14</v>
      </c>
      <c r="D29" s="7">
        <v>425</v>
      </c>
      <c r="E29" s="7">
        <v>0</v>
      </c>
      <c r="F29" s="7">
        <f>D29+E29</f>
        <v>425</v>
      </c>
      <c r="G29" s="33">
        <f t="shared" si="1"/>
        <v>3202.1625000000004</v>
      </c>
    </row>
    <row r="30" spans="1:7" x14ac:dyDescent="0.25">
      <c r="A30" s="6" t="s">
        <v>152</v>
      </c>
      <c r="B30" s="6" t="s">
        <v>15</v>
      </c>
      <c r="C30" s="6" t="s">
        <v>16</v>
      </c>
      <c r="D30" s="7">
        <v>1327</v>
      </c>
      <c r="E30" s="7">
        <v>0</v>
      </c>
      <c r="F30" s="7">
        <f t="shared" ref="F30:F39" si="6">D30+E30</f>
        <v>1327</v>
      </c>
      <c r="G30" s="33">
        <f t="shared" si="1"/>
        <v>9998.281500000001</v>
      </c>
    </row>
    <row r="31" spans="1:7" x14ac:dyDescent="0.25">
      <c r="A31" s="6" t="s">
        <v>152</v>
      </c>
      <c r="B31" s="6" t="s">
        <v>21</v>
      </c>
      <c r="C31" s="6" t="s">
        <v>22</v>
      </c>
      <c r="D31" s="7">
        <v>133</v>
      </c>
      <c r="E31" s="7">
        <v>0</v>
      </c>
      <c r="F31" s="7">
        <f t="shared" si="6"/>
        <v>133</v>
      </c>
      <c r="G31" s="33">
        <f t="shared" si="1"/>
        <v>1002.0885000000001</v>
      </c>
    </row>
    <row r="32" spans="1:7" x14ac:dyDescent="0.25">
      <c r="A32" s="15">
        <v>55</v>
      </c>
      <c r="B32" s="15">
        <v>32212</v>
      </c>
      <c r="C32" s="6" t="s">
        <v>209</v>
      </c>
      <c r="D32" s="7">
        <v>0</v>
      </c>
      <c r="E32" s="7">
        <v>1580</v>
      </c>
      <c r="F32" s="7">
        <f t="shared" si="6"/>
        <v>1580</v>
      </c>
      <c r="G32" s="33">
        <f t="shared" si="1"/>
        <v>11904.51</v>
      </c>
    </row>
    <row r="33" spans="1:7" x14ac:dyDescent="0.25">
      <c r="A33" s="15">
        <v>55</v>
      </c>
      <c r="B33" s="15">
        <v>32219</v>
      </c>
      <c r="C33" s="6" t="s">
        <v>30</v>
      </c>
      <c r="D33" s="7">
        <v>0</v>
      </c>
      <c r="E33" s="7">
        <v>700</v>
      </c>
      <c r="F33" s="7">
        <f t="shared" si="6"/>
        <v>700</v>
      </c>
      <c r="G33" s="33">
        <f t="shared" si="1"/>
        <v>5274.1500000000005</v>
      </c>
    </row>
    <row r="34" spans="1:7" x14ac:dyDescent="0.25">
      <c r="A34" s="6" t="s">
        <v>152</v>
      </c>
      <c r="B34" s="6" t="s">
        <v>31</v>
      </c>
      <c r="C34" s="6" t="s">
        <v>32</v>
      </c>
      <c r="D34" s="7">
        <v>13272</v>
      </c>
      <c r="E34" s="7">
        <v>-158</v>
      </c>
      <c r="F34" s="7">
        <f t="shared" si="6"/>
        <v>13114</v>
      </c>
      <c r="G34" s="33">
        <f t="shared" si="1"/>
        <v>98807.433000000005</v>
      </c>
    </row>
    <row r="35" spans="1:7" x14ac:dyDescent="0.25">
      <c r="A35" s="6" t="s">
        <v>152</v>
      </c>
      <c r="B35" s="6" t="s">
        <v>47</v>
      </c>
      <c r="C35" s="6" t="s">
        <v>48</v>
      </c>
      <c r="D35" s="7">
        <v>265</v>
      </c>
      <c r="E35" s="7">
        <v>0</v>
      </c>
      <c r="F35" s="7">
        <f t="shared" si="6"/>
        <v>265</v>
      </c>
      <c r="G35" s="33">
        <f t="shared" si="1"/>
        <v>1996.6425000000002</v>
      </c>
    </row>
    <row r="36" spans="1:7" x14ac:dyDescent="0.25">
      <c r="A36" s="6" t="s">
        <v>152</v>
      </c>
      <c r="B36" s="6" t="s">
        <v>53</v>
      </c>
      <c r="C36" s="6" t="s">
        <v>54</v>
      </c>
      <c r="D36" s="7">
        <v>664</v>
      </c>
      <c r="E36" s="7">
        <v>0</v>
      </c>
      <c r="F36" s="7">
        <f t="shared" si="6"/>
        <v>664</v>
      </c>
      <c r="G36" s="33">
        <f t="shared" si="1"/>
        <v>5002.9080000000004</v>
      </c>
    </row>
    <row r="37" spans="1:7" x14ac:dyDescent="0.25">
      <c r="A37" s="6" t="s">
        <v>152</v>
      </c>
      <c r="B37" s="6" t="s">
        <v>57</v>
      </c>
      <c r="C37" s="6" t="s">
        <v>58</v>
      </c>
      <c r="D37" s="7">
        <v>597</v>
      </c>
      <c r="E37" s="7">
        <v>0</v>
      </c>
      <c r="F37" s="7">
        <f t="shared" si="6"/>
        <v>597</v>
      </c>
      <c r="G37" s="33">
        <f t="shared" si="1"/>
        <v>4498.0965000000006</v>
      </c>
    </row>
    <row r="38" spans="1:7" x14ac:dyDescent="0.25">
      <c r="A38" s="15">
        <v>55</v>
      </c>
      <c r="B38" s="15">
        <v>32363</v>
      </c>
      <c r="C38" s="6" t="s">
        <v>210</v>
      </c>
      <c r="D38" s="7">
        <v>0</v>
      </c>
      <c r="E38" s="7">
        <v>158</v>
      </c>
      <c r="F38" s="7">
        <f t="shared" si="6"/>
        <v>158</v>
      </c>
      <c r="G38" s="33">
        <f t="shared" si="1"/>
        <v>1190.451</v>
      </c>
    </row>
    <row r="39" spans="1:7" x14ac:dyDescent="0.25">
      <c r="A39" s="15">
        <v>55</v>
      </c>
      <c r="B39" s="15">
        <v>38129</v>
      </c>
      <c r="C39" s="6" t="s">
        <v>192</v>
      </c>
      <c r="D39" s="7">
        <v>0</v>
      </c>
      <c r="E39" s="7">
        <v>1689</v>
      </c>
      <c r="F39" s="7">
        <f t="shared" si="6"/>
        <v>1689</v>
      </c>
      <c r="G39" s="33">
        <f t="shared" si="1"/>
        <v>12725.770500000001</v>
      </c>
    </row>
    <row r="40" spans="1:7" x14ac:dyDescent="0.25">
      <c r="A40" s="6"/>
      <c r="B40" s="8" t="s">
        <v>148</v>
      </c>
      <c r="C40" s="8" t="s">
        <v>149</v>
      </c>
      <c r="D40" s="32">
        <f>D41</f>
        <v>0</v>
      </c>
      <c r="E40" s="32">
        <f>E41</f>
        <v>1995</v>
      </c>
      <c r="F40" s="32">
        <f>F41</f>
        <v>1995</v>
      </c>
      <c r="G40" s="33">
        <f t="shared" si="1"/>
        <v>15031.327500000001</v>
      </c>
    </row>
    <row r="41" spans="1:7" x14ac:dyDescent="0.25">
      <c r="A41" s="31">
        <v>29</v>
      </c>
      <c r="B41" s="6"/>
      <c r="C41" s="16" t="s">
        <v>179</v>
      </c>
      <c r="D41" s="7">
        <f t="shared" ref="D41:E41" si="7">D42</f>
        <v>0</v>
      </c>
      <c r="E41" s="7">
        <f t="shared" si="7"/>
        <v>1995</v>
      </c>
      <c r="F41" s="7">
        <f>F42</f>
        <v>1995</v>
      </c>
      <c r="G41" s="33">
        <f t="shared" si="1"/>
        <v>15031.327500000001</v>
      </c>
    </row>
    <row r="42" spans="1:7" x14ac:dyDescent="0.25">
      <c r="A42" s="47">
        <v>29</v>
      </c>
      <c r="B42" s="47">
        <v>42211</v>
      </c>
      <c r="C42" s="46" t="s">
        <v>129</v>
      </c>
      <c r="D42" s="48">
        <v>0</v>
      </c>
      <c r="E42" s="48">
        <v>1995</v>
      </c>
      <c r="F42" s="48">
        <f>D42+E42</f>
        <v>1995</v>
      </c>
      <c r="G42" s="33">
        <f t="shared" si="1"/>
        <v>15031.327500000001</v>
      </c>
    </row>
    <row r="43" spans="1:7" s="5" customFormat="1" x14ac:dyDescent="0.25">
      <c r="A43" s="8"/>
      <c r="B43" s="8" t="s">
        <v>92</v>
      </c>
      <c r="C43" s="8" t="s">
        <v>93</v>
      </c>
      <c r="D43" s="9">
        <f>D44</f>
        <v>43389</v>
      </c>
      <c r="E43" s="9">
        <f t="shared" ref="E43:F43" si="8">E44</f>
        <v>2202</v>
      </c>
      <c r="F43" s="9">
        <f t="shared" si="8"/>
        <v>45591</v>
      </c>
      <c r="G43" s="33">
        <f t="shared" si="1"/>
        <v>343505.38949999999</v>
      </c>
    </row>
    <row r="44" spans="1:7" s="5" customFormat="1" x14ac:dyDescent="0.25">
      <c r="A44" s="8" t="s">
        <v>152</v>
      </c>
      <c r="B44" s="8"/>
      <c r="C44" s="8" t="s">
        <v>153</v>
      </c>
      <c r="D44" s="9">
        <f>SUM(D45:D52)</f>
        <v>43389</v>
      </c>
      <c r="E44" s="9">
        <f t="shared" ref="E44:F44" si="9">SUM(E45:E52)</f>
        <v>2202</v>
      </c>
      <c r="F44" s="9">
        <f t="shared" si="9"/>
        <v>45591</v>
      </c>
      <c r="G44" s="33">
        <f t="shared" si="1"/>
        <v>343505.38949999999</v>
      </c>
    </row>
    <row r="45" spans="1:7" x14ac:dyDescent="0.25">
      <c r="A45" s="6" t="s">
        <v>152</v>
      </c>
      <c r="B45" s="6" t="s">
        <v>21</v>
      </c>
      <c r="C45" s="6" t="s">
        <v>22</v>
      </c>
      <c r="D45" s="7">
        <v>265</v>
      </c>
      <c r="E45" s="7">
        <v>0</v>
      </c>
      <c r="F45" s="7">
        <f>D45+E45</f>
        <v>265</v>
      </c>
      <c r="G45" s="33">
        <f t="shared" si="1"/>
        <v>1996.6425000000002</v>
      </c>
    </row>
    <row r="46" spans="1:7" x14ac:dyDescent="0.25">
      <c r="A46" s="6" t="s">
        <v>152</v>
      </c>
      <c r="B46" s="6" t="s">
        <v>25</v>
      </c>
      <c r="C46" s="6" t="s">
        <v>26</v>
      </c>
      <c r="D46" s="7">
        <v>398</v>
      </c>
      <c r="E46" s="7">
        <v>102</v>
      </c>
      <c r="F46" s="7">
        <f t="shared" ref="F46:F52" si="10">D46+E46</f>
        <v>500</v>
      </c>
      <c r="G46" s="33">
        <f t="shared" si="1"/>
        <v>3767.25</v>
      </c>
    </row>
    <row r="47" spans="1:7" x14ac:dyDescent="0.25">
      <c r="A47" s="6" t="s">
        <v>152</v>
      </c>
      <c r="B47" s="6" t="s">
        <v>27</v>
      </c>
      <c r="C47" s="6" t="s">
        <v>28</v>
      </c>
      <c r="D47" s="7">
        <v>664</v>
      </c>
      <c r="E47" s="7">
        <v>0</v>
      </c>
      <c r="F47" s="7">
        <f t="shared" si="10"/>
        <v>664</v>
      </c>
      <c r="G47" s="33">
        <f t="shared" si="1"/>
        <v>5002.9080000000004</v>
      </c>
    </row>
    <row r="48" spans="1:7" x14ac:dyDescent="0.25">
      <c r="A48" s="6" t="s">
        <v>152</v>
      </c>
      <c r="B48" s="6" t="s">
        <v>29</v>
      </c>
      <c r="C48" s="6" t="s">
        <v>30</v>
      </c>
      <c r="D48" s="7">
        <v>133</v>
      </c>
      <c r="E48" s="7">
        <v>100</v>
      </c>
      <c r="F48" s="7">
        <f t="shared" si="10"/>
        <v>233</v>
      </c>
      <c r="G48" s="33">
        <f t="shared" si="1"/>
        <v>1755.5385000000001</v>
      </c>
    </row>
    <row r="49" spans="1:7" x14ac:dyDescent="0.25">
      <c r="A49" s="6" t="s">
        <v>152</v>
      </c>
      <c r="B49" s="6" t="s">
        <v>154</v>
      </c>
      <c r="C49" s="6" t="s">
        <v>155</v>
      </c>
      <c r="D49" s="7">
        <v>22000</v>
      </c>
      <c r="E49" s="7">
        <v>2000</v>
      </c>
      <c r="F49" s="7">
        <f t="shared" si="10"/>
        <v>24000</v>
      </c>
      <c r="G49" s="33">
        <f t="shared" si="1"/>
        <v>180828</v>
      </c>
    </row>
    <row r="50" spans="1:7" x14ac:dyDescent="0.25">
      <c r="A50" s="6" t="s">
        <v>152</v>
      </c>
      <c r="B50" s="6" t="s">
        <v>41</v>
      </c>
      <c r="C50" s="6" t="s">
        <v>42</v>
      </c>
      <c r="D50" s="7">
        <v>664</v>
      </c>
      <c r="E50" s="7">
        <v>0</v>
      </c>
      <c r="F50" s="7">
        <f t="shared" si="10"/>
        <v>664</v>
      </c>
      <c r="G50" s="33">
        <f t="shared" si="1"/>
        <v>5002.9080000000004</v>
      </c>
    </row>
    <row r="51" spans="1:7" x14ac:dyDescent="0.25">
      <c r="A51" s="6" t="s">
        <v>152</v>
      </c>
      <c r="B51" s="6" t="s">
        <v>43</v>
      </c>
      <c r="C51" s="6" t="s">
        <v>44</v>
      </c>
      <c r="D51" s="7">
        <v>265</v>
      </c>
      <c r="E51" s="7">
        <v>0</v>
      </c>
      <c r="F51" s="7">
        <f t="shared" si="10"/>
        <v>265</v>
      </c>
      <c r="G51" s="33">
        <f t="shared" si="1"/>
        <v>1996.6425000000002</v>
      </c>
    </row>
    <row r="52" spans="1:7" x14ac:dyDescent="0.25">
      <c r="A52" s="6" t="s">
        <v>152</v>
      </c>
      <c r="B52" s="6" t="s">
        <v>51</v>
      </c>
      <c r="C52" s="6" t="s">
        <v>52</v>
      </c>
      <c r="D52" s="7">
        <v>19000</v>
      </c>
      <c r="E52" s="7">
        <v>0</v>
      </c>
      <c r="F52" s="7">
        <f t="shared" si="10"/>
        <v>19000</v>
      </c>
      <c r="G52" s="33">
        <f t="shared" si="1"/>
        <v>143155.5</v>
      </c>
    </row>
    <row r="53" spans="1:7" s="5" customFormat="1" x14ac:dyDescent="0.25">
      <c r="A53" s="8"/>
      <c r="B53" s="8" t="s">
        <v>156</v>
      </c>
      <c r="C53" s="8" t="s">
        <v>157</v>
      </c>
      <c r="D53" s="9">
        <f>D54</f>
        <v>37000</v>
      </c>
      <c r="E53" s="9">
        <f t="shared" ref="E53:F54" si="11">E54</f>
        <v>0</v>
      </c>
      <c r="F53" s="9">
        <f t="shared" si="11"/>
        <v>37000</v>
      </c>
      <c r="G53" s="33">
        <f t="shared" si="1"/>
        <v>278776.5</v>
      </c>
    </row>
    <row r="54" spans="1:7" s="5" customFormat="1" x14ac:dyDescent="0.25">
      <c r="A54" s="8" t="s">
        <v>152</v>
      </c>
      <c r="B54" s="8"/>
      <c r="C54" s="8" t="s">
        <v>153</v>
      </c>
      <c r="D54" s="9">
        <f>D55</f>
        <v>37000</v>
      </c>
      <c r="E54" s="9">
        <f t="shared" si="11"/>
        <v>0</v>
      </c>
      <c r="F54" s="9">
        <f t="shared" si="11"/>
        <v>37000</v>
      </c>
      <c r="G54" s="33">
        <f t="shared" si="1"/>
        <v>278776.5</v>
      </c>
    </row>
    <row r="55" spans="1:7" x14ac:dyDescent="0.25">
      <c r="A55" s="6" t="s">
        <v>152</v>
      </c>
      <c r="B55" s="6" t="s">
        <v>136</v>
      </c>
      <c r="C55" s="6" t="s">
        <v>137</v>
      </c>
      <c r="D55" s="7">
        <v>37000</v>
      </c>
      <c r="E55" s="7">
        <v>0</v>
      </c>
      <c r="F55" s="7">
        <f>D55+E55</f>
        <v>37000</v>
      </c>
      <c r="G55" s="33">
        <f t="shared" si="1"/>
        <v>278776.5</v>
      </c>
    </row>
    <row r="56" spans="1:7" s="5" customFormat="1" x14ac:dyDescent="0.25">
      <c r="A56" s="8"/>
      <c r="B56" s="8" t="s">
        <v>158</v>
      </c>
      <c r="C56" s="8" t="s">
        <v>159</v>
      </c>
      <c r="D56" s="9">
        <f>D57</f>
        <v>89442</v>
      </c>
      <c r="E56" s="9">
        <f t="shared" ref="E56:F57" si="12">E57</f>
        <v>96933</v>
      </c>
      <c r="F56" s="9">
        <f t="shared" si="12"/>
        <v>186375</v>
      </c>
      <c r="G56" s="33">
        <f t="shared" si="1"/>
        <v>1404242.4375</v>
      </c>
    </row>
    <row r="57" spans="1:7" s="5" customFormat="1" x14ac:dyDescent="0.25">
      <c r="A57" s="8" t="s">
        <v>152</v>
      </c>
      <c r="B57" s="8"/>
      <c r="C57" s="8" t="s">
        <v>153</v>
      </c>
      <c r="D57" s="9">
        <f>D58</f>
        <v>89442</v>
      </c>
      <c r="E57" s="9">
        <f>E58</f>
        <v>96933</v>
      </c>
      <c r="F57" s="9">
        <f t="shared" si="12"/>
        <v>186375</v>
      </c>
      <c r="G57" s="33">
        <f t="shared" si="1"/>
        <v>1404242.4375</v>
      </c>
    </row>
    <row r="58" spans="1:7" x14ac:dyDescent="0.25">
      <c r="A58" s="6" t="s">
        <v>152</v>
      </c>
      <c r="B58" s="6" t="s">
        <v>122</v>
      </c>
      <c r="C58" s="6" t="s">
        <v>123</v>
      </c>
      <c r="D58" s="7">
        <v>89442</v>
      </c>
      <c r="E58" s="7">
        <v>96933</v>
      </c>
      <c r="F58" s="7">
        <f>D58+E58</f>
        <v>186375</v>
      </c>
      <c r="G58" s="33">
        <f t="shared" si="1"/>
        <v>1404242.4375</v>
      </c>
    </row>
    <row r="59" spans="1:7" s="5" customFormat="1" x14ac:dyDescent="0.25">
      <c r="A59" s="8"/>
      <c r="B59" s="8" t="s">
        <v>160</v>
      </c>
      <c r="C59" s="8" t="s">
        <v>161</v>
      </c>
      <c r="D59" s="9">
        <f>D60</f>
        <v>11149</v>
      </c>
      <c r="E59" s="9">
        <f t="shared" ref="E59:F59" si="13">E60</f>
        <v>-8856</v>
      </c>
      <c r="F59" s="9">
        <f t="shared" si="13"/>
        <v>2293</v>
      </c>
      <c r="G59" s="33">
        <f t="shared" si="1"/>
        <v>17276.608500000002</v>
      </c>
    </row>
    <row r="60" spans="1:7" s="5" customFormat="1" x14ac:dyDescent="0.25">
      <c r="A60" s="8"/>
      <c r="B60" s="8" t="s">
        <v>162</v>
      </c>
      <c r="C60" s="8" t="s">
        <v>127</v>
      </c>
      <c r="D60" s="9">
        <f>D61+D64</f>
        <v>11149</v>
      </c>
      <c r="E60" s="9">
        <f>E61+E64</f>
        <v>-8856</v>
      </c>
      <c r="F60" s="9">
        <f>F61+F64</f>
        <v>2293</v>
      </c>
      <c r="G60" s="33">
        <f t="shared" si="1"/>
        <v>17276.608500000002</v>
      </c>
    </row>
    <row r="61" spans="1:7" s="5" customFormat="1" x14ac:dyDescent="0.25">
      <c r="A61" s="8" t="s">
        <v>150</v>
      </c>
      <c r="B61" s="8"/>
      <c r="C61" s="8" t="s">
        <v>151</v>
      </c>
      <c r="D61" s="9">
        <f>D63+D62</f>
        <v>1593</v>
      </c>
      <c r="E61" s="9">
        <f>E63+E62</f>
        <v>700</v>
      </c>
      <c r="F61" s="9">
        <f>F63+F62</f>
        <v>2293</v>
      </c>
      <c r="G61" s="33">
        <f t="shared" si="1"/>
        <v>17276.608500000002</v>
      </c>
    </row>
    <row r="62" spans="1:7" s="5" customFormat="1" x14ac:dyDescent="0.25">
      <c r="A62" s="44">
        <v>25</v>
      </c>
      <c r="B62" s="44">
        <v>42222</v>
      </c>
      <c r="C62" s="34" t="s">
        <v>208</v>
      </c>
      <c r="D62" s="35">
        <v>0</v>
      </c>
      <c r="E62" s="35">
        <v>700</v>
      </c>
      <c r="F62" s="35">
        <f>D62+E62</f>
        <v>700</v>
      </c>
      <c r="G62" s="33"/>
    </row>
    <row r="63" spans="1:7" x14ac:dyDescent="0.25">
      <c r="A63" s="6" t="s">
        <v>150</v>
      </c>
      <c r="B63" s="6" t="s">
        <v>132</v>
      </c>
      <c r="C63" s="6" t="s">
        <v>133</v>
      </c>
      <c r="D63" s="7">
        <v>1593</v>
      </c>
      <c r="E63" s="7">
        <v>0</v>
      </c>
      <c r="F63" s="7">
        <f>D63+E63</f>
        <v>1593</v>
      </c>
      <c r="G63" s="33">
        <f t="shared" si="1"/>
        <v>12002.458500000001</v>
      </c>
    </row>
    <row r="64" spans="1:7" s="5" customFormat="1" x14ac:dyDescent="0.25">
      <c r="A64" s="8" t="s">
        <v>152</v>
      </c>
      <c r="B64" s="8"/>
      <c r="C64" s="8" t="s">
        <v>153</v>
      </c>
      <c r="D64" s="9">
        <f t="shared" ref="D64:F64" si="14">SUM(D65:D67)</f>
        <v>9556</v>
      </c>
      <c r="E64" s="9">
        <f t="shared" si="14"/>
        <v>-9556</v>
      </c>
      <c r="F64" s="9">
        <f t="shared" si="14"/>
        <v>0</v>
      </c>
      <c r="G64" s="33">
        <f t="shared" si="1"/>
        <v>0</v>
      </c>
    </row>
    <row r="65" spans="1:7" x14ac:dyDescent="0.25">
      <c r="A65" s="6" t="s">
        <v>152</v>
      </c>
      <c r="B65" s="6" t="s">
        <v>128</v>
      </c>
      <c r="C65" s="6" t="s">
        <v>129</v>
      </c>
      <c r="D65" s="7">
        <v>2787</v>
      </c>
      <c r="E65" s="7">
        <v>-2787</v>
      </c>
      <c r="F65" s="7">
        <f>D65+E65</f>
        <v>0</v>
      </c>
      <c r="G65" s="33">
        <f t="shared" si="1"/>
        <v>0</v>
      </c>
    </row>
    <row r="66" spans="1:7" x14ac:dyDescent="0.25">
      <c r="A66" s="6" t="s">
        <v>152</v>
      </c>
      <c r="B66" s="6" t="s">
        <v>130</v>
      </c>
      <c r="C66" s="6" t="s">
        <v>131</v>
      </c>
      <c r="D66" s="7">
        <v>4645</v>
      </c>
      <c r="E66" s="7">
        <v>-4645</v>
      </c>
      <c r="F66" s="7">
        <f t="shared" ref="F66:F67" si="15">D66+E66</f>
        <v>0</v>
      </c>
      <c r="G66" s="33">
        <f t="shared" si="1"/>
        <v>0</v>
      </c>
    </row>
    <row r="67" spans="1:7" x14ac:dyDescent="0.25">
      <c r="A67" s="6" t="s">
        <v>152</v>
      </c>
      <c r="B67" s="6" t="s">
        <v>132</v>
      </c>
      <c r="C67" s="6" t="s">
        <v>133</v>
      </c>
      <c r="D67" s="7">
        <v>2124</v>
      </c>
      <c r="E67" s="7">
        <v>-2124</v>
      </c>
      <c r="F67" s="7">
        <f t="shared" si="15"/>
        <v>0</v>
      </c>
      <c r="G67" s="33">
        <f t="shared" si="1"/>
        <v>0</v>
      </c>
    </row>
    <row r="68" spans="1:7" x14ac:dyDescent="0.25">
      <c r="A68" s="2"/>
      <c r="B68" s="2"/>
      <c r="C68" s="2"/>
      <c r="D68" s="2"/>
      <c r="E68" s="2"/>
      <c r="F68" s="2"/>
      <c r="G68" s="33"/>
    </row>
    <row r="69" spans="1:7" x14ac:dyDescent="0.25">
      <c r="G69" s="33"/>
    </row>
    <row r="70" spans="1:7" x14ac:dyDescent="0.25">
      <c r="C70" s="10" t="s">
        <v>167</v>
      </c>
      <c r="D70" s="11">
        <f>D61+D25</f>
        <v>2693</v>
      </c>
      <c r="E70" s="11">
        <f>E61+E25</f>
        <v>0</v>
      </c>
      <c r="F70" s="11">
        <f>F61+F25</f>
        <v>2693</v>
      </c>
      <c r="G70" s="33">
        <f t="shared" si="1"/>
        <v>20290.408500000001</v>
      </c>
    </row>
    <row r="71" spans="1:7" x14ac:dyDescent="0.25">
      <c r="C71" s="10" t="s">
        <v>190</v>
      </c>
      <c r="D71" s="11">
        <f>D41</f>
        <v>0</v>
      </c>
      <c r="E71" s="11">
        <f t="shared" ref="E71:F71" si="16">E41</f>
        <v>1995</v>
      </c>
      <c r="F71" s="11">
        <f t="shared" si="16"/>
        <v>1995</v>
      </c>
      <c r="G71" s="33">
        <f t="shared" si="1"/>
        <v>15031.327500000001</v>
      </c>
    </row>
    <row r="72" spans="1:7" x14ac:dyDescent="0.25">
      <c r="C72" s="10" t="s">
        <v>168</v>
      </c>
      <c r="D72" s="12">
        <f>D64+D57+D54+D44+D28</f>
        <v>196070</v>
      </c>
      <c r="E72" s="12">
        <f>E64+E57+E54+E44+E28</f>
        <v>93548</v>
      </c>
      <c r="F72" s="12">
        <f>F64+F57+F54+F44+F28</f>
        <v>289618</v>
      </c>
      <c r="G72" s="33">
        <f t="shared" si="1"/>
        <v>2182126.821</v>
      </c>
    </row>
    <row r="73" spans="1:7" x14ac:dyDescent="0.25">
      <c r="C73" s="10" t="s">
        <v>169</v>
      </c>
      <c r="D73" s="11">
        <f>D12</f>
        <v>1629800</v>
      </c>
      <c r="E73" s="11">
        <f>E12</f>
        <v>541000</v>
      </c>
      <c r="F73" s="11">
        <f>F12</f>
        <v>2170800</v>
      </c>
      <c r="G73" s="33">
        <f t="shared" si="1"/>
        <v>16355892.600000001</v>
      </c>
    </row>
    <row r="74" spans="1:7" x14ac:dyDescent="0.25">
      <c r="D74" s="11">
        <f>SUM(D70:D73)</f>
        <v>1828563</v>
      </c>
      <c r="E74" s="11">
        <f t="shared" ref="E74:F74" si="17">SUM(E70:E73)</f>
        <v>636543</v>
      </c>
      <c r="F74" s="11">
        <f t="shared" si="17"/>
        <v>2465106</v>
      </c>
      <c r="G74" s="33">
        <f t="shared" si="1"/>
        <v>18573341.157000002</v>
      </c>
    </row>
    <row r="75" spans="1:7" x14ac:dyDescent="0.25">
      <c r="D75" s="12">
        <f>D74-D9</f>
        <v>0</v>
      </c>
      <c r="E75" s="12">
        <f>E74-E9</f>
        <v>0</v>
      </c>
      <c r="F75" s="12">
        <f>F74-F9</f>
        <v>0</v>
      </c>
      <c r="G75" s="33">
        <f t="shared" si="1"/>
        <v>0</v>
      </c>
    </row>
  </sheetData>
  <pageMargins left="0.7" right="0.7" top="0.75" bottom="0.75" header="0.3" footer="0.3"/>
  <pageSetup paperSize="9" scale="88" fitToHeight="0" orientation="landscape" r:id="rId1"/>
  <ignoredErrors>
    <ignoredError sqref="F28 F64 D60:F60 F42 F55 F58" formula="1"/>
    <ignoredError sqref="D75:G7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F23"/>
  <sheetViews>
    <sheetView workbookViewId="0">
      <selection activeCell="G28" sqref="G28"/>
    </sheetView>
  </sheetViews>
  <sheetFormatPr defaultColWidth="9.140625" defaultRowHeight="15" x14ac:dyDescent="0.25"/>
  <cols>
    <col min="1" max="1" width="9" bestFit="1" customWidth="1" collapsed="1"/>
    <col min="2" max="2" width="6.85546875" bestFit="1" customWidth="1" collapsed="1"/>
    <col min="3" max="3" width="72.85546875" customWidth="1" collapsed="1"/>
    <col min="4" max="4" width="16" style="21" customWidth="1"/>
    <col min="5" max="5" width="17.140625" style="21" customWidth="1"/>
    <col min="6" max="6" width="18.140625" style="21" customWidth="1"/>
  </cols>
  <sheetData>
    <row r="3" spans="1:6" ht="15.75" x14ac:dyDescent="0.25">
      <c r="C3" s="13" t="s">
        <v>176</v>
      </c>
    </row>
    <row r="6" spans="1:6" x14ac:dyDescent="0.25">
      <c r="A6" s="3" t="s">
        <v>0</v>
      </c>
      <c r="B6" s="3" t="s">
        <v>1</v>
      </c>
      <c r="C6" s="3" t="s">
        <v>2</v>
      </c>
      <c r="D6" s="22" t="s">
        <v>3</v>
      </c>
      <c r="E6" s="22" t="s">
        <v>165</v>
      </c>
      <c r="F6" s="22" t="s">
        <v>166</v>
      </c>
    </row>
    <row r="7" spans="1:6" s="5" customFormat="1" x14ac:dyDescent="0.25">
      <c r="A7" s="14"/>
      <c r="B7" s="14"/>
      <c r="C7" s="8" t="s">
        <v>151</v>
      </c>
      <c r="D7" s="23">
        <f>SUM(D8:D8)</f>
        <v>2693</v>
      </c>
      <c r="E7" s="23">
        <f>SUM(E8:E8)</f>
        <v>0</v>
      </c>
      <c r="F7" s="23">
        <f>SUM(F8:F8)</f>
        <v>2693</v>
      </c>
    </row>
    <row r="8" spans="1:6" x14ac:dyDescent="0.25">
      <c r="A8" s="6" t="s">
        <v>150</v>
      </c>
      <c r="B8" s="15">
        <v>66151</v>
      </c>
      <c r="C8" s="6" t="s">
        <v>177</v>
      </c>
      <c r="D8" s="45">
        <v>2693</v>
      </c>
      <c r="E8" s="45">
        <v>0</v>
      </c>
      <c r="F8" s="45">
        <f>D8+E8</f>
        <v>2693</v>
      </c>
    </row>
    <row r="9" spans="1:6" x14ac:dyDescent="0.25">
      <c r="A9" s="6"/>
      <c r="B9" s="15"/>
      <c r="C9" s="16" t="s">
        <v>178</v>
      </c>
      <c r="D9" s="49">
        <f>D10</f>
        <v>0</v>
      </c>
      <c r="E9" s="24">
        <f>E10</f>
        <v>1995</v>
      </c>
      <c r="F9" s="24">
        <f>F10</f>
        <v>1995</v>
      </c>
    </row>
    <row r="10" spans="1:6" x14ac:dyDescent="0.25">
      <c r="A10" s="15">
        <v>29</v>
      </c>
      <c r="B10" s="15">
        <v>92211</v>
      </c>
      <c r="C10" s="6" t="s">
        <v>179</v>
      </c>
      <c r="D10" s="45">
        <v>0</v>
      </c>
      <c r="E10" s="45">
        <v>1995</v>
      </c>
      <c r="F10" s="45">
        <f>D10+E10</f>
        <v>1995</v>
      </c>
    </row>
    <row r="11" spans="1:6" s="5" customFormat="1" x14ac:dyDescent="0.25">
      <c r="A11" s="8"/>
      <c r="B11" s="8"/>
      <c r="C11" s="8" t="s">
        <v>143</v>
      </c>
      <c r="D11" s="49">
        <f>D12</f>
        <v>1629800</v>
      </c>
      <c r="E11" s="25">
        <f>E12</f>
        <v>541000</v>
      </c>
      <c r="F11" s="25">
        <f>F12</f>
        <v>2170800</v>
      </c>
    </row>
    <row r="12" spans="1:6" x14ac:dyDescent="0.25">
      <c r="A12" s="6" t="s">
        <v>142</v>
      </c>
      <c r="B12" s="6" t="s">
        <v>180</v>
      </c>
      <c r="C12" s="6" t="s">
        <v>181</v>
      </c>
      <c r="D12" s="45">
        <v>1629800</v>
      </c>
      <c r="E12" s="21">
        <v>541000</v>
      </c>
      <c r="F12" s="21">
        <f>D12+E12</f>
        <v>2170800</v>
      </c>
    </row>
    <row r="13" spans="1:6" s="5" customFormat="1" x14ac:dyDescent="0.25">
      <c r="A13" s="8"/>
      <c r="B13" s="8"/>
      <c r="C13" s="8" t="s">
        <v>153</v>
      </c>
      <c r="D13" s="49">
        <f>SUM(D14:D18)</f>
        <v>196070</v>
      </c>
      <c r="E13" s="25">
        <f>SUM(E14:E18)</f>
        <v>93548</v>
      </c>
      <c r="F13" s="25">
        <f>SUM(F14:F18)</f>
        <v>289618</v>
      </c>
    </row>
    <row r="14" spans="1:6" s="5" customFormat="1" x14ac:dyDescent="0.25">
      <c r="A14" s="15">
        <v>55</v>
      </c>
      <c r="B14" s="15">
        <v>63612</v>
      </c>
      <c r="C14" s="6" t="s">
        <v>182</v>
      </c>
      <c r="D14" s="45">
        <v>89442</v>
      </c>
      <c r="E14" s="45">
        <v>98622</v>
      </c>
      <c r="F14" s="45">
        <f>D14+E14</f>
        <v>188064</v>
      </c>
    </row>
    <row r="15" spans="1:6" s="5" customFormat="1" x14ac:dyDescent="0.25">
      <c r="A15" s="15">
        <v>55</v>
      </c>
      <c r="B15" s="15">
        <v>64132</v>
      </c>
      <c r="C15" s="17" t="s">
        <v>183</v>
      </c>
      <c r="D15" s="45">
        <v>0</v>
      </c>
      <c r="E15" s="45">
        <v>0</v>
      </c>
      <c r="F15" s="45">
        <f t="shared" ref="F15:F19" si="0">D15+E15</f>
        <v>0</v>
      </c>
    </row>
    <row r="16" spans="1:6" x14ac:dyDescent="0.25">
      <c r="A16" s="6" t="s">
        <v>152</v>
      </c>
      <c r="B16" s="6" t="s">
        <v>184</v>
      </c>
      <c r="C16" s="6" t="s">
        <v>185</v>
      </c>
      <c r="D16" s="45">
        <v>37000</v>
      </c>
      <c r="E16" s="45">
        <v>0</v>
      </c>
      <c r="F16" s="45">
        <f t="shared" si="0"/>
        <v>37000</v>
      </c>
    </row>
    <row r="17" spans="1:6" s="40" customFormat="1" x14ac:dyDescent="0.25">
      <c r="A17" s="46" t="s">
        <v>152</v>
      </c>
      <c r="B17" s="46" t="s">
        <v>186</v>
      </c>
      <c r="C17" s="46" t="s">
        <v>187</v>
      </c>
      <c r="D17" s="45">
        <v>43389</v>
      </c>
      <c r="E17" s="45">
        <v>2202</v>
      </c>
      <c r="F17" s="45">
        <f t="shared" si="0"/>
        <v>45591</v>
      </c>
    </row>
    <row r="18" spans="1:6" x14ac:dyDescent="0.25">
      <c r="A18" s="6" t="s">
        <v>152</v>
      </c>
      <c r="B18" s="15">
        <v>65269</v>
      </c>
      <c r="C18" s="46" t="s">
        <v>188</v>
      </c>
      <c r="D18" s="45">
        <v>26239</v>
      </c>
      <c r="E18" s="45">
        <v>-7276</v>
      </c>
      <c r="F18" s="45">
        <f t="shared" si="0"/>
        <v>18963</v>
      </c>
    </row>
    <row r="19" spans="1:6" x14ac:dyDescent="0.25">
      <c r="A19" s="15">
        <v>55</v>
      </c>
      <c r="B19" s="15">
        <v>66313</v>
      </c>
      <c r="C19" s="6" t="s">
        <v>207</v>
      </c>
      <c r="D19" s="45">
        <v>0</v>
      </c>
      <c r="E19" s="45">
        <v>0</v>
      </c>
      <c r="F19" s="45">
        <f t="shared" si="0"/>
        <v>0</v>
      </c>
    </row>
    <row r="20" spans="1:6" x14ac:dyDescent="0.25">
      <c r="A20" s="18"/>
      <c r="B20" s="18"/>
      <c r="C20" s="18"/>
      <c r="D20" s="26"/>
      <c r="E20" s="26"/>
      <c r="F20" s="26"/>
    </row>
    <row r="22" spans="1:6" x14ac:dyDescent="0.25">
      <c r="C22" s="19" t="s">
        <v>189</v>
      </c>
      <c r="D22" s="27">
        <f>D7+D9+D11+D13</f>
        <v>1828563</v>
      </c>
      <c r="E22" s="27">
        <f>E7+E9+E11+E13</f>
        <v>636543</v>
      </c>
      <c r="F22" s="27">
        <f t="shared" ref="F22" si="1">F7+F9+F11+F13</f>
        <v>2465106</v>
      </c>
    </row>
    <row r="23" spans="1:6" ht="15.75" x14ac:dyDescent="0.25">
      <c r="C23" s="20"/>
    </row>
  </sheetData>
  <pageMargins left="0.7" right="0.7" top="0.75" bottom="0.75" header="0.3" footer="0.3"/>
  <pageSetup paperSize="9" scale="93" orientation="landscape" r:id="rId1"/>
  <ignoredErrors>
    <ignoredError sqref="F10:F11 F9 F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Prijedlog rebalansa</vt:lpstr>
      <vt:lpstr>PR</vt:lpstr>
      <vt:lpstr>VR</vt:lpstr>
      <vt:lpstr>VP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Ana</cp:lastModifiedBy>
  <cp:lastPrinted>2024-07-01T09:39:35Z</cp:lastPrinted>
  <dcterms:created xsi:type="dcterms:W3CDTF">2023-05-12T11:01:49Z</dcterms:created>
  <dcterms:modified xsi:type="dcterms:W3CDTF">2024-07-02T06:47:55Z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