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RACUNOVODSTVO\FINANCIIJSKI PLAN I REBALANS 2023\"/>
    </mc:Choice>
  </mc:AlternateContent>
  <xr:revisionPtr revIDLastSave="0" documentId="13_ncr:1_{104B6EE8-CE8C-42FA-A587-E30E0353A8D3}" xr6:coauthVersionLast="47" xr6:coauthVersionMax="47" xr10:uidLastSave="{00000000-0000-0000-0000-000000000000}"/>
  <workbookProtection workbookAlgorithmName="SHA-512" workbookHashValue="lPs0hXV7PgQYH1Z76QFaKhVLhako5l0gvAL72agLAPPo1BIiwO7aFxHWGIX8M/2jCUYU7fntoOFYj8ZQ7zVoGg==" workbookSaltValue="Oibldu4krmoAnJh4OE/O4A==" workbookSpinCount="100000" lockStructure="1"/>
  <bookViews>
    <workbookView xWindow="-120" yWindow="-120" windowWidth="29040" windowHeight="15720" activeTab="1" xr2:uid="{00000000-000D-0000-FFFF-FFFF00000000}"/>
  </bookViews>
  <sheets>
    <sheet name="Prijedlog rebalansa" sheetId="4" r:id="rId1"/>
    <sheet name="PR" sheetId="1" r:id="rId2"/>
    <sheet name="VR" sheetId="2" r:id="rId3"/>
    <sheet name="VP" sheetId="3" r:id="rId4"/>
    <sheet name="Sheet2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60" i="1" l="1"/>
  <c r="F66" i="1"/>
  <c r="D23" i="2"/>
  <c r="E68" i="2"/>
  <c r="E66" i="2"/>
  <c r="F66" i="2"/>
  <c r="D67" i="2"/>
  <c r="E25" i="2"/>
  <c r="F25" i="2"/>
  <c r="D25" i="2"/>
  <c r="F16" i="2"/>
  <c r="D60" i="2"/>
  <c r="E60" i="2"/>
  <c r="F62" i="2"/>
  <c r="F63" i="2"/>
  <c r="F61" i="2"/>
  <c r="F59" i="2"/>
  <c r="F55" i="2"/>
  <c r="F52" i="2"/>
  <c r="F43" i="2"/>
  <c r="F44" i="2"/>
  <c r="F45" i="2"/>
  <c r="F46" i="2"/>
  <c r="F47" i="2"/>
  <c r="F48" i="2"/>
  <c r="F49" i="2"/>
  <c r="F42" i="2"/>
  <c r="D38" i="2"/>
  <c r="E38" i="2"/>
  <c r="E37" i="2" s="1"/>
  <c r="F39" i="2"/>
  <c r="F38" i="2" s="1"/>
  <c r="F67" i="2" s="1"/>
  <c r="F30" i="2"/>
  <c r="F31" i="2"/>
  <c r="F32" i="2"/>
  <c r="F33" i="2"/>
  <c r="F34" i="2"/>
  <c r="F35" i="2"/>
  <c r="F36" i="2"/>
  <c r="F29" i="2"/>
  <c r="F27" i="2"/>
  <c r="F26" i="2"/>
  <c r="D53" i="1"/>
  <c r="D52" i="1" s="1"/>
  <c r="E53" i="1"/>
  <c r="E52" i="1" s="1"/>
  <c r="F57" i="1"/>
  <c r="D113" i="1"/>
  <c r="F76" i="1"/>
  <c r="F72" i="1"/>
  <c r="F71" i="1" s="1"/>
  <c r="F113" i="1" s="1"/>
  <c r="E71" i="1"/>
  <c r="E113" i="1" s="1"/>
  <c r="D71" i="1"/>
  <c r="E59" i="1"/>
  <c r="E58" i="1" s="1"/>
  <c r="E69" i="1"/>
  <c r="E74" i="1"/>
  <c r="E73" i="1" s="1"/>
  <c r="E78" i="1"/>
  <c r="E86" i="1"/>
  <c r="E95" i="1"/>
  <c r="E97" i="1"/>
  <c r="E101" i="1"/>
  <c r="E100" i="1" s="1"/>
  <c r="E99" i="1" s="1"/>
  <c r="F103" i="1"/>
  <c r="F104" i="1"/>
  <c r="F105" i="1"/>
  <c r="F106" i="1"/>
  <c r="F102" i="1"/>
  <c r="F98" i="1"/>
  <c r="F96" i="1"/>
  <c r="F88" i="1"/>
  <c r="F89" i="1"/>
  <c r="F90" i="1"/>
  <c r="F91" i="1"/>
  <c r="F92" i="1"/>
  <c r="F93" i="1"/>
  <c r="F87" i="1"/>
  <c r="F80" i="1"/>
  <c r="F81" i="1"/>
  <c r="F82" i="1"/>
  <c r="F83" i="1"/>
  <c r="F84" i="1"/>
  <c r="F85" i="1"/>
  <c r="F79" i="1"/>
  <c r="F75" i="1"/>
  <c r="F70" i="1"/>
  <c r="F61" i="1"/>
  <c r="F62" i="1"/>
  <c r="F63" i="1"/>
  <c r="F64" i="1"/>
  <c r="F65" i="1"/>
  <c r="F67" i="1"/>
  <c r="F55" i="1"/>
  <c r="F54" i="1"/>
  <c r="F53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9" i="1"/>
  <c r="E28" i="2"/>
  <c r="E24" i="2" s="1"/>
  <c r="E67" i="2" l="1"/>
  <c r="E68" i="1"/>
  <c r="E94" i="1"/>
  <c r="E77" i="1"/>
  <c r="E51" i="1" s="1"/>
  <c r="I54" i="1"/>
  <c r="J54" i="1" s="1"/>
  <c r="I55" i="1"/>
  <c r="J55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70" i="1"/>
  <c r="J70" i="1" s="1"/>
  <c r="I75" i="1"/>
  <c r="J75" i="1" s="1"/>
  <c r="I76" i="1"/>
  <c r="J76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102" i="1"/>
  <c r="J102" i="1" s="1"/>
  <c r="I104" i="1"/>
  <c r="J104" i="1" s="1"/>
  <c r="D8" i="1" l="1"/>
  <c r="D7" i="1" l="1"/>
  <c r="D6" i="1" s="1"/>
  <c r="G29" i="1"/>
  <c r="I29" i="1"/>
  <c r="J29" i="1" s="1"/>
  <c r="I45" i="1"/>
  <c r="J45" i="1" s="1"/>
  <c r="I10" i="1" l="1"/>
  <c r="J10" i="1" s="1"/>
  <c r="I14" i="1"/>
  <c r="J14" i="1" s="1"/>
  <c r="I11" i="1"/>
  <c r="J11" i="1" s="1"/>
  <c r="D28" i="2" l="1"/>
  <c r="G55" i="1" l="1"/>
  <c r="I53" i="1"/>
  <c r="J53" i="1" s="1"/>
  <c r="G38" i="2" l="1"/>
  <c r="G39" i="2"/>
  <c r="F37" i="2"/>
  <c r="D37" i="2"/>
  <c r="G53" i="1"/>
  <c r="G54" i="1"/>
  <c r="G67" i="2" l="1"/>
  <c r="G37" i="2"/>
  <c r="F52" i="1"/>
  <c r="I52" i="1" s="1"/>
  <c r="J52" i="1" s="1"/>
  <c r="G42" i="2"/>
  <c r="G52" i="2"/>
  <c r="G61" i="2"/>
  <c r="G27" i="2" l="1"/>
  <c r="G52" i="1"/>
  <c r="F15" i="3"/>
  <c r="F16" i="3"/>
  <c r="F17" i="3"/>
  <c r="F18" i="3"/>
  <c r="F14" i="3"/>
  <c r="F12" i="3"/>
  <c r="F10" i="3"/>
  <c r="F8" i="3"/>
  <c r="D13" i="3"/>
  <c r="F13" i="3" l="1"/>
  <c r="E13" i="3"/>
  <c r="F11" i="3"/>
  <c r="E11" i="3"/>
  <c r="D11" i="3"/>
  <c r="F9" i="3"/>
  <c r="E9" i="3"/>
  <c r="D9" i="3"/>
  <c r="F7" i="3"/>
  <c r="E7" i="3"/>
  <c r="D7" i="3"/>
  <c r="D21" i="3" l="1"/>
  <c r="E21" i="3"/>
  <c r="F21" i="3"/>
  <c r="I96" i="1"/>
  <c r="J96" i="1" s="1"/>
  <c r="E111" i="1"/>
  <c r="D95" i="1"/>
  <c r="D111" i="1" s="1"/>
  <c r="D97" i="1"/>
  <c r="D94" i="1" s="1"/>
  <c r="I98" i="1"/>
  <c r="J98" i="1" s="1"/>
  <c r="F97" i="1" l="1"/>
  <c r="G98" i="1"/>
  <c r="F95" i="1"/>
  <c r="I95" i="1" s="1"/>
  <c r="J95" i="1" s="1"/>
  <c r="G96" i="1"/>
  <c r="G88" i="1"/>
  <c r="G89" i="1"/>
  <c r="G90" i="1"/>
  <c r="G91" i="1"/>
  <c r="G92" i="1"/>
  <c r="G93" i="1"/>
  <c r="E112" i="1"/>
  <c r="G104" i="1"/>
  <c r="G102" i="1"/>
  <c r="G80" i="1"/>
  <c r="G81" i="1"/>
  <c r="G82" i="1"/>
  <c r="G83" i="1"/>
  <c r="G84" i="1"/>
  <c r="G85" i="1"/>
  <c r="G79" i="1"/>
  <c r="G76" i="1"/>
  <c r="G75" i="1"/>
  <c r="G63" i="1"/>
  <c r="G60" i="1"/>
  <c r="G10" i="1"/>
  <c r="G11" i="1"/>
  <c r="G14" i="1"/>
  <c r="D59" i="1"/>
  <c r="D69" i="1"/>
  <c r="D68" i="1" s="1"/>
  <c r="D74" i="1"/>
  <c r="D73" i="1" s="1"/>
  <c r="D78" i="1"/>
  <c r="D86" i="1"/>
  <c r="D112" i="1" s="1"/>
  <c r="D101" i="1"/>
  <c r="G103" i="1" l="1"/>
  <c r="I103" i="1"/>
  <c r="J103" i="1" s="1"/>
  <c r="G97" i="1"/>
  <c r="I97" i="1"/>
  <c r="J97" i="1" s="1"/>
  <c r="G106" i="1"/>
  <c r="I106" i="1"/>
  <c r="J106" i="1" s="1"/>
  <c r="D109" i="1"/>
  <c r="D114" i="1" s="1"/>
  <c r="G105" i="1"/>
  <c r="I105" i="1"/>
  <c r="J105" i="1" s="1"/>
  <c r="D58" i="1"/>
  <c r="F94" i="1"/>
  <c r="F69" i="1"/>
  <c r="G70" i="1"/>
  <c r="F111" i="1"/>
  <c r="G95" i="1"/>
  <c r="F86" i="1"/>
  <c r="I86" i="1" s="1"/>
  <c r="J86" i="1" s="1"/>
  <c r="G87" i="1"/>
  <c r="D110" i="1"/>
  <c r="D100" i="1"/>
  <c r="D99" i="1" s="1"/>
  <c r="F74" i="1"/>
  <c r="I74" i="1" s="1"/>
  <c r="J74" i="1" s="1"/>
  <c r="D77" i="1"/>
  <c r="F78" i="1"/>
  <c r="I78" i="1" s="1"/>
  <c r="J78" i="1" s="1"/>
  <c r="F101" i="1"/>
  <c r="I69" i="1" l="1"/>
  <c r="J69" i="1" s="1"/>
  <c r="F68" i="1"/>
  <c r="D51" i="1"/>
  <c r="D5" i="1" s="1"/>
  <c r="D115" i="1" s="1"/>
  <c r="G101" i="1"/>
  <c r="I101" i="1"/>
  <c r="J101" i="1" s="1"/>
  <c r="G94" i="1"/>
  <c r="I94" i="1"/>
  <c r="J94" i="1" s="1"/>
  <c r="G69" i="1"/>
  <c r="F112" i="1"/>
  <c r="G86" i="1"/>
  <c r="F77" i="1"/>
  <c r="G78" i="1"/>
  <c r="F73" i="1"/>
  <c r="G74" i="1"/>
  <c r="F100" i="1"/>
  <c r="I100" i="1" s="1"/>
  <c r="J100" i="1" s="1"/>
  <c r="G68" i="1" l="1"/>
  <c r="I68" i="1"/>
  <c r="J68" i="1" s="1"/>
  <c r="G73" i="1"/>
  <c r="I73" i="1"/>
  <c r="J73" i="1" s="1"/>
  <c r="G77" i="1"/>
  <c r="I77" i="1"/>
  <c r="J77" i="1" s="1"/>
  <c r="F99" i="1"/>
  <c r="G100" i="1"/>
  <c r="G62" i="2"/>
  <c r="G63" i="2"/>
  <c r="G43" i="2"/>
  <c r="G44" i="2"/>
  <c r="G45" i="2"/>
  <c r="G46" i="2"/>
  <c r="G47" i="2"/>
  <c r="G48" i="2"/>
  <c r="G49" i="2"/>
  <c r="G26" i="2"/>
  <c r="F14" i="2"/>
  <c r="G14" i="2" s="1"/>
  <c r="F15" i="2"/>
  <c r="G15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13" i="2"/>
  <c r="G13" i="2" s="1"/>
  <c r="E12" i="2"/>
  <c r="E69" i="2" s="1"/>
  <c r="E70" i="2" s="1"/>
  <c r="G99" i="1" l="1"/>
  <c r="I99" i="1"/>
  <c r="J99" i="1" s="1"/>
  <c r="F60" i="2"/>
  <c r="G60" i="2" s="1"/>
  <c r="E11" i="2"/>
  <c r="E10" i="2" s="1"/>
  <c r="F12" i="2"/>
  <c r="E51" i="2"/>
  <c r="E50" i="2" s="1"/>
  <c r="F51" i="2"/>
  <c r="E41" i="2"/>
  <c r="E40" i="2" s="1"/>
  <c r="F41" i="2"/>
  <c r="D54" i="2"/>
  <c r="D53" i="2" s="1"/>
  <c r="D58" i="2"/>
  <c r="D51" i="2"/>
  <c r="D50" i="2" s="1"/>
  <c r="D41" i="2"/>
  <c r="D40" i="2" s="1"/>
  <c r="D12" i="2"/>
  <c r="D69" i="2" s="1"/>
  <c r="G12" i="2" l="1"/>
  <c r="F69" i="2"/>
  <c r="D57" i="2"/>
  <c r="D56" i="2" s="1"/>
  <c r="D66" i="2"/>
  <c r="D68" i="2"/>
  <c r="D24" i="2"/>
  <c r="D70" i="2"/>
  <c r="F40" i="2"/>
  <c r="G40" i="2" s="1"/>
  <c r="G41" i="2"/>
  <c r="F50" i="2"/>
  <c r="G50" i="2" s="1"/>
  <c r="G51" i="2"/>
  <c r="G25" i="2"/>
  <c r="D11" i="2"/>
  <c r="D10" i="2" s="1"/>
  <c r="F11" i="2"/>
  <c r="G69" i="2"/>
  <c r="F10" i="2" l="1"/>
  <c r="G11" i="2"/>
  <c r="D9" i="2"/>
  <c r="D71" i="2" s="1"/>
  <c r="G10" i="2" l="1"/>
  <c r="I23" i="1" l="1"/>
  <c r="J23" i="1" s="1"/>
  <c r="G22" i="1"/>
  <c r="G17" i="1"/>
  <c r="I17" i="1"/>
  <c r="J17" i="1" s="1"/>
  <c r="G19" i="1"/>
  <c r="G20" i="1"/>
  <c r="I20" i="1"/>
  <c r="J20" i="1" s="1"/>
  <c r="G27" i="1"/>
  <c r="G24" i="1"/>
  <c r="G13" i="1"/>
  <c r="G21" i="1"/>
  <c r="I21" i="1"/>
  <c r="J21" i="1" s="1"/>
  <c r="G25" i="1"/>
  <c r="I19" i="1"/>
  <c r="J19" i="1" s="1"/>
  <c r="G18" i="1"/>
  <c r="I16" i="1"/>
  <c r="J16" i="1" s="1"/>
  <c r="G26" i="1"/>
  <c r="I26" i="1"/>
  <c r="J26" i="1" s="1"/>
  <c r="G15" i="1"/>
  <c r="G12" i="1"/>
  <c r="G16" i="1" l="1"/>
  <c r="I25" i="1"/>
  <c r="J25" i="1" s="1"/>
  <c r="I13" i="1"/>
  <c r="J13" i="1" s="1"/>
  <c r="I22" i="1"/>
  <c r="J22" i="1" s="1"/>
  <c r="I12" i="1"/>
  <c r="J12" i="1" s="1"/>
  <c r="G23" i="1"/>
  <c r="I15" i="1"/>
  <c r="J15" i="1" s="1"/>
  <c r="I18" i="1"/>
  <c r="J18" i="1" s="1"/>
  <c r="I27" i="1"/>
  <c r="J27" i="1" s="1"/>
  <c r="I24" i="1"/>
  <c r="J24" i="1" s="1"/>
  <c r="I28" i="1"/>
  <c r="J28" i="1" s="1"/>
  <c r="G28" i="1" l="1"/>
  <c r="G31" i="1"/>
  <c r="I31" i="1"/>
  <c r="J31" i="1" s="1"/>
  <c r="G30" i="1"/>
  <c r="I30" i="1"/>
  <c r="J30" i="1" s="1"/>
  <c r="G32" i="1"/>
  <c r="I32" i="1"/>
  <c r="J32" i="1" s="1"/>
  <c r="G33" i="1"/>
  <c r="I33" i="1"/>
  <c r="J33" i="1" s="1"/>
  <c r="G34" i="1"/>
  <c r="I34" i="1"/>
  <c r="J34" i="1" s="1"/>
  <c r="I35" i="1"/>
  <c r="J35" i="1" s="1"/>
  <c r="G35" i="1"/>
  <c r="G36" i="1"/>
  <c r="I36" i="1"/>
  <c r="J36" i="1" s="1"/>
  <c r="G37" i="1"/>
  <c r="I37" i="1"/>
  <c r="J37" i="1" s="1"/>
  <c r="G38" i="1"/>
  <c r="I38" i="1"/>
  <c r="J38" i="1" s="1"/>
  <c r="G39" i="1"/>
  <c r="I39" i="1"/>
  <c r="J39" i="1" s="1"/>
  <c r="G40" i="1"/>
  <c r="I40" i="1"/>
  <c r="J40" i="1" s="1"/>
  <c r="G41" i="1"/>
  <c r="I41" i="1"/>
  <c r="J41" i="1" s="1"/>
  <c r="G42" i="1"/>
  <c r="I42" i="1"/>
  <c r="J42" i="1" s="1"/>
  <c r="G43" i="1"/>
  <c r="I43" i="1"/>
  <c r="J43" i="1" s="1"/>
  <c r="G44" i="1"/>
  <c r="I44" i="1"/>
  <c r="J44" i="1" s="1"/>
  <c r="G45" i="1"/>
  <c r="G46" i="1"/>
  <c r="I46" i="1"/>
  <c r="J46" i="1" s="1"/>
  <c r="G47" i="1"/>
  <c r="I47" i="1"/>
  <c r="J47" i="1" s="1"/>
  <c r="G48" i="1"/>
  <c r="I48" i="1"/>
  <c r="J48" i="1" s="1"/>
  <c r="G49" i="1"/>
  <c r="I49" i="1"/>
  <c r="J49" i="1" s="1"/>
  <c r="G50" i="1"/>
  <c r="I50" i="1"/>
  <c r="J50" i="1" s="1"/>
  <c r="G66" i="1" l="1"/>
  <c r="G64" i="1"/>
  <c r="G65" i="1"/>
  <c r="G62" i="1"/>
  <c r="G61" i="1"/>
  <c r="G67" i="1"/>
  <c r="F59" i="1"/>
  <c r="G59" i="1" l="1"/>
  <c r="I59" i="1"/>
  <c r="J59" i="1" s="1"/>
  <c r="F58" i="1"/>
  <c r="F109" i="1"/>
  <c r="E109" i="1"/>
  <c r="G58" i="1" l="1"/>
  <c r="I58" i="1"/>
  <c r="J58" i="1" s="1"/>
  <c r="F51" i="1"/>
  <c r="I51" i="1" l="1"/>
  <c r="J51" i="1" s="1"/>
  <c r="G51" i="1"/>
  <c r="G29" i="2" l="1"/>
  <c r="G30" i="2"/>
  <c r="G31" i="2"/>
  <c r="G32" i="2"/>
  <c r="G33" i="2"/>
  <c r="G34" i="2"/>
  <c r="G35" i="2"/>
  <c r="G36" i="2"/>
  <c r="F28" i="2"/>
  <c r="F24" i="2" l="1"/>
  <c r="F68" i="2"/>
  <c r="F70" i="2" s="1"/>
  <c r="G24" i="2"/>
  <c r="G28" i="2"/>
  <c r="G55" i="2"/>
  <c r="E54" i="2"/>
  <c r="F54" i="2"/>
  <c r="G54" i="2" s="1"/>
  <c r="F53" i="2" l="1"/>
  <c r="F23" i="2" s="1"/>
  <c r="E53" i="2"/>
  <c r="E23" i="2" s="1"/>
  <c r="G23" i="2"/>
  <c r="G53" i="2"/>
  <c r="G68" i="2" l="1"/>
  <c r="G59" i="2"/>
  <c r="F58" i="2"/>
  <c r="E58" i="2"/>
  <c r="G58" i="2" l="1"/>
  <c r="E57" i="2"/>
  <c r="E56" i="2" s="1"/>
  <c r="E9" i="2" s="1"/>
  <c r="F57" i="2"/>
  <c r="G66" i="2"/>
  <c r="E71" i="2" l="1"/>
  <c r="G57" i="2"/>
  <c r="F56" i="2"/>
  <c r="G70" i="2"/>
  <c r="G56" i="2" l="1"/>
  <c r="F9" i="2"/>
  <c r="G9" i="2" l="1"/>
  <c r="F71" i="2"/>
  <c r="G71" i="2" s="1"/>
  <c r="F8" i="1"/>
  <c r="F110" i="1" s="1"/>
  <c r="F114" i="1" s="1"/>
  <c r="I9" i="1"/>
  <c r="J9" i="1" s="1"/>
  <c r="E8" i="1"/>
  <c r="G9" i="1"/>
  <c r="E7" i="1" l="1"/>
  <c r="E6" i="1" s="1"/>
  <c r="E5" i="1" s="1"/>
  <c r="E110" i="1"/>
  <c r="E114" i="1" s="1"/>
  <c r="F7" i="1"/>
  <c r="G8" i="1"/>
  <c r="E115" i="1" l="1"/>
  <c r="F6" i="1"/>
  <c r="F5" i="1" s="1"/>
  <c r="G7" i="1"/>
  <c r="G6" i="1" l="1"/>
  <c r="G5" i="1" l="1"/>
  <c r="F115" i="1"/>
</calcChain>
</file>

<file path=xl/sharedStrings.xml><?xml version="1.0" encoding="utf-8"?>
<sst xmlns="http://schemas.openxmlformats.org/spreadsheetml/2006/main" count="474" uniqueCount="212">
  <si>
    <t>Izvor fin.</t>
  </si>
  <si>
    <t>Konto</t>
  </si>
  <si>
    <t>Naziv</t>
  </si>
  <si>
    <t>Godišnji plan</t>
  </si>
  <si>
    <t>31</t>
  </si>
  <si>
    <t>OŠ MOKOŠICA</t>
  </si>
  <si>
    <t>18054</t>
  </si>
  <si>
    <t>DECENTRALIZIRANE FUNKCIJE- MINIMALNI FINANCIJSKI STANDARD</t>
  </si>
  <si>
    <t>18054001</t>
  </si>
  <si>
    <t>MATERIJALNI I FINANCIJSKI RASHODI</t>
  </si>
  <si>
    <t>Potpore za decentralizirane izdatke</t>
  </si>
  <si>
    <t>32111</t>
  </si>
  <si>
    <t>Dnevnice za službeni put u zemlji</t>
  </si>
  <si>
    <t>32113</t>
  </si>
  <si>
    <t>Naknade za smještaj na službenom putu u zemlji</t>
  </si>
  <si>
    <t>32115</t>
  </si>
  <si>
    <t>Naknade za prijevoz na službenom putu u zemlji</t>
  </si>
  <si>
    <t>32131</t>
  </si>
  <si>
    <t>Seminari, savjetovanja i simpoziji</t>
  </si>
  <si>
    <t>32132</t>
  </si>
  <si>
    <t>Tečajevi i stručni ispiti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</si>
  <si>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</si>
  <si>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</si>
  <si>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</si>
  <si>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</si>
  <si>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</si>
  <si>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</si>
  <si>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</si>
  <si>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</si>
  <si>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32219</t>
  </si>
  <si>
    <t>Ostali materijal za potrebe redovnog poslovanja</t>
  </si>
  <si>
    <t>32231</t>
  </si>
  <si>
    <t>Električna energija</t>
  </si>
  <si>
    <t>32233</t>
  </si>
  <si>
    <t>Plin</t>
  </si>
  <si>
    <t>32234</t>
  </si>
  <si>
    <t>Motorni benzin i dizel gorivo</t>
  </si>
  <si>
    <t>32239</t>
  </si>
  <si>
    <t>Ostali materijali za proizvodnju energije (ugljen, drva, teško ulje)</t>
  </si>
  <si>
    <t>32241</t>
  </si>
  <si>
    <t>Materijal i dijelovi za tekuće i inveticijsko održavanje građevinskih objekata</t>
  </si>
  <si>
    <t>32251</t>
  </si>
  <si>
    <t>Sitni inventar</t>
  </si>
  <si>
    <t>32271</t>
  </si>
  <si>
    <t>Službena, radna i zaštitna odjeća i obuća</t>
  </si>
  <si>
    <t>32311</t>
  </si>
  <si>
    <t>Usluge telefona, telefaksa</t>
  </si>
  <si>
    <t>32313</t>
  </si>
  <si>
    <t>Poštarina (pisma, tiskanice i sl.)</t>
  </si>
  <si>
    <t>32319</t>
  </si>
  <si>
    <t>Ostale usluge za komunikaciju i prijevoz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</si>
  <si>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</si>
  <si>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</si>
  <si>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</si>
  <si>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</si>
  <si>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32331</t>
  </si>
  <si>
    <t>Elektronski mediji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</si>
  <si>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</si>
  <si>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</si>
  <si>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</si>
  <si>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</si>
  <si>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</si>
  <si>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</si>
  <si>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</si>
  <si>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</si>
  <si>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</si>
  <si>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</t>
  </si>
  <si>
    <t>32354</t>
  </si>
  <si>
    <t>Licence</t>
  </si>
  <si>
    <t>32361</t>
  </si>
  <si>
    <t>Obvezni i preventivni zdravstveni pregledi zaposlenika</t>
  </si>
  <si>
    <t>32369</t>
  </si>
  <si>
    <t>Ostale zdravstvene i veterinarske usluge</t>
  </si>
  <si>
    <t>32379</t>
  </si>
  <si>
    <t>Ostale intelektualne usluge</t>
  </si>
  <si>
    <t>32381</t>
  </si>
  <si>
    <t>Usluge ažuriranja računalnih baza</t>
  </si>
  <si>
    <t>32391</t>
  </si>
  <si>
    <t>Grafičke i tiskarske usluge, usluge kopiranja i uvezivanja i slično</t>
  </si>
  <si>
    <t>32392</t>
  </si>
  <si>
    <t>Film i izrada fotografija</t>
  </si>
  <si>
    <t>32396</t>
  </si>
  <si>
    <t>Usluge čuvanja imovine i obveza</t>
  </si>
  <si>
    <t>Ostali nespomenuti rashodi poslovanja</t>
  </si>
  <si>
    <t>32931</t>
  </si>
  <si>
    <t>Reprezentacija</t>
  </si>
  <si>
    <t>32941</t>
  </si>
  <si>
    <t>Tuzemne članarine</t>
  </si>
  <si>
    <t>32999</t>
  </si>
  <si>
    <t>34311</t>
  </si>
  <si>
    <t>Usluge banaka</t>
  </si>
  <si>
    <t>18055</t>
  </si>
  <si>
    <t>DECENTRALIZIRANE FUNKCIJE - IZNAD MINIMALNOG FINANCIJSKOG STANDARDA</t>
  </si>
  <si>
    <t>18055006</t>
  </si>
  <si>
    <t>PRODUŽENI BORAVAK</t>
  </si>
  <si>
    <t>11</t>
  </si>
  <si>
    <t>Opći prihodi i primici</t>
  </si>
  <si>
    <t>31111</t>
  </si>
  <si>
    <t>Plaće za zaposlene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</si>
  <si>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</si>
  <si>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</si>
  <si>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</si>
  <si>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</si>
  <si>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</si>
  <si>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</si>
  <si>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</si>
  <si>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</si>
  <si>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</si>
  <si>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</si>
  <si>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31321</t>
  </si>
  <si>
    <t>Doprinosi za obvezno zdravstveno osiguranje</t>
  </si>
  <si>
    <t>32121</t>
  </si>
  <si>
    <t>Naknade za prijevoz na posao i s posla</t>
  </si>
  <si>
    <t>18055021</t>
  </si>
  <si>
    <t>TEKUĆE I INVESTICIJSKO ODRŽAVANJE IZNAD MINIMALNOG STANDARDA</t>
  </si>
  <si>
    <t>18055023</t>
  </si>
  <si>
    <t>STRUČNO RAZVOJNE SLUŽBE</t>
  </si>
  <si>
    <t>18055036</t>
  </si>
  <si>
    <t>ASISTENT U NASTAVI</t>
  </si>
  <si>
    <t>44</t>
  </si>
  <si>
    <t>EU fondovi-pomoći</t>
  </si>
  <si>
    <t>18055040</t>
  </si>
  <si>
    <t>SHEMA ŠKOLSKOG VOĆA</t>
  </si>
  <si>
    <t>37224</t>
  </si>
  <si>
    <t>Prehrana</t>
  </si>
  <si>
    <t>18056</t>
  </si>
  <si>
    <t>KAPITALNO ULAGANJE U ŠKOLSTVO - MINIMALNI FINANCIJSKI STANDARD</t>
  </si>
  <si>
    <t>18056002</t>
  </si>
  <si>
    <t>ŠKOLSKA OPREMA</t>
  </si>
  <si>
    <t>42211</t>
  </si>
  <si>
    <t>Računala i računalna oprema</t>
  </si>
  <si>
    <t>42219</t>
  </si>
  <si>
    <t>Ostala uredska oprema</t>
  </si>
  <si>
    <t>42231</t>
  </si>
  <si>
    <t>Oprema za grijanje, ventilaciju i hlađenje</t>
  </si>
  <si>
    <t>42271</t>
  </si>
  <si>
    <t>Uređaji</t>
  </si>
  <si>
    <t>42411</t>
  </si>
  <si>
    <t>Knjige u knjižnici</t>
  </si>
  <si>
    <t>Razdjel 8 UPRAVNI ODJEL ZA OBRAZOVANJE, ŠPORT, SOCIJALNU SKRB I CIVILNO DRUŠTVO</t>
  </si>
  <si>
    <t>Glava 31 OSNOVNO ŠKOLSTVO</t>
  </si>
  <si>
    <t>18054004</t>
  </si>
  <si>
    <t>REDOVNA DJELATNOST OSNOVNOG OBRAZOVANJA</t>
  </si>
  <si>
    <t>49</t>
  </si>
  <si>
    <t>Pomoći iz državnog proračuna za plaće te ostale rashode za zaposlene</t>
  </si>
  <si>
    <t>31332</t>
  </si>
  <si>
    <t>Doprinos za obvezno osiguranje u slučaju nazaposlenosti</t>
  </si>
  <si>
    <t>32955</t>
  </si>
  <si>
    <t>Novčana naknada poslodavca zbog nezapošljavanja osoba s invaliditetom</t>
  </si>
  <si>
    <t>18055002</t>
  </si>
  <si>
    <t>OSTALI PROJEKTI U OSNOVNOM ŠKOLSTVU</t>
  </si>
  <si>
    <t>25</t>
  </si>
  <si>
    <t>Vlastiti prihodi proračunskih korisnika</t>
  </si>
  <si>
    <t>55</t>
  </si>
  <si>
    <t>Donacije i ostali namjenski prihodi proračunskih korisnika</t>
  </si>
  <si>
    <t>32224</t>
  </si>
  <si>
    <t>Namirnice</t>
  </si>
  <si>
    <t>18055039</t>
  </si>
  <si>
    <t>NABAVA ŠKOLSKIH UDŽBENIKA</t>
  </si>
  <si>
    <t>18055043</t>
  </si>
  <si>
    <t>PREHRANA ZA UČENIKE U OSNOVNIM ŠKOLAMA</t>
  </si>
  <si>
    <t>18057</t>
  </si>
  <si>
    <t>KAPITALNO ULAGANJE U ŠKOLSTVO - IZNAD MINIMALNOG FINANCIJSKOG STANDARDA</t>
  </si>
  <si>
    <t>18057001</t>
  </si>
  <si>
    <t>32922</t>
  </si>
  <si>
    <t>Premije osiguranja ostale imovine</t>
  </si>
  <si>
    <t>rebalans +/-</t>
  </si>
  <si>
    <t>Novi plan</t>
  </si>
  <si>
    <t>IZVOR 25</t>
  </si>
  <si>
    <t>IZVOR 55</t>
  </si>
  <si>
    <t>IZVOR 49</t>
  </si>
  <si>
    <t>IZVOR 11</t>
  </si>
  <si>
    <t>IZVOR 31</t>
  </si>
  <si>
    <t>IZVOR 42</t>
  </si>
  <si>
    <t>IZVOR 44</t>
  </si>
  <si>
    <t>42</t>
  </si>
  <si>
    <t>Namjenske tekuće pomoći</t>
  </si>
  <si>
    <t>OŠ MOKOŠICA,DUBROVNIK</t>
  </si>
  <si>
    <t>Prihodi od pruženih usluga</t>
  </si>
  <si>
    <t>Višak prenesen iz prošle godine</t>
  </si>
  <si>
    <t>Višak prihoda poslovanja</t>
  </si>
  <si>
    <t>63612</t>
  </si>
  <si>
    <t>Tekuće pomoći proračunskim korisnicima iz državnog proračuna</t>
  </si>
  <si>
    <t xml:space="preserve">Tekuće pomoći proračunskim korisnicima iz proračuna </t>
  </si>
  <si>
    <t>Kamate</t>
  </si>
  <si>
    <t>63622</t>
  </si>
  <si>
    <t>Kapitalne pomoći iz državnog proračuna proračunskim korisnicima proračuna JLP(R)S</t>
  </si>
  <si>
    <t>65264</t>
  </si>
  <si>
    <t>Sufinanciranje cijene usluge, participacije i slično</t>
  </si>
  <si>
    <t>Ostali posebni prihodi po posebnim propisima</t>
  </si>
  <si>
    <t xml:space="preserve">UKUPNO VAPROR. PRIHODI: </t>
  </si>
  <si>
    <t>IZVOR 29</t>
  </si>
  <si>
    <t>,</t>
  </si>
  <si>
    <t>Ostale tekuće donacije u naravi</t>
  </si>
  <si>
    <t>izvršenje</t>
  </si>
  <si>
    <t>ostale računalne usluge</t>
  </si>
  <si>
    <t>ostaje</t>
  </si>
  <si>
    <t>Višak/manjak</t>
  </si>
  <si>
    <t>IZVOR 22</t>
  </si>
  <si>
    <t>Sufinanciranje cijene prijevoza</t>
  </si>
  <si>
    <t>GRAD DUBROVNIK</t>
  </si>
  <si>
    <t>OSNOVNA ŠKOLA MOKOŠICA, DUBROVNIK</t>
  </si>
  <si>
    <t>Bartola Kašića 20, 20236 Mokošica</t>
  </si>
  <si>
    <t>Tel. 020/451299</t>
  </si>
  <si>
    <t>e-mail: ured@os-mokosica.skole.hr</t>
  </si>
  <si>
    <t>OIB: 12780201511</t>
  </si>
  <si>
    <t>Ostale naknade iz proračuna u novcu</t>
  </si>
  <si>
    <t xml:space="preserve">REBALANS FINANCIJSKOG PLANA OSNOVNE ŠKOLE MOKOŠICA, </t>
  </si>
  <si>
    <t>DUBROVNIK ZA 2023. GODINU</t>
  </si>
  <si>
    <t>URBROJ: 2117-1-126-03-23-1</t>
  </si>
  <si>
    <t>KLASA: 400-01/23-01/5</t>
  </si>
  <si>
    <t>U Dubrovniku 19.12.2023.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</si>
</sst>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#,##0.00#####"/>
    <numFmt numFmtId="165" formatCode="#,##0.00\ _k_n"/>
  </numFmts>
  <fonts count="21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u/>
      <sz val="14"/>
      <color theme="10"/>
      <name val="Calibri"/>
      <family val="2"/>
      <scheme val="minor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Fill="1"/>
    <xf numFmtId="164" fontId="0" fillId="0" borderId="0" xfId="0" applyNumberFormat="1" applyFill="1" applyAlignment="1">
      <alignment horizontal="right"/>
    </xf>
    <xf numFmtId="0" fontId="3" fillId="0" borderId="0" xfId="0" applyFont="1" applyFill="1"/>
    <xf numFmtId="164" fontId="3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4" fontId="0" fillId="0" borderId="0" xfId="0" applyNumberFormat="1"/>
    <xf numFmtId="4" fontId="4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/>
    <xf numFmtId="0" fontId="0" fillId="0" borderId="0" xfId="0" applyFont="1" applyFill="1"/>
    <xf numFmtId="0" fontId="2" fillId="3" borderId="2" xfId="0" applyFont="1" applyFill="1" applyBorder="1"/>
    <xf numFmtId="0" fontId="3" fillId="0" borderId="0" xfId="0" applyFont="1" applyAlignment="1">
      <alignment horizontal="right"/>
    </xf>
    <xf numFmtId="0" fontId="6" fillId="0" borderId="0" xfId="0" applyFont="1"/>
    <xf numFmtId="165" fontId="0" fillId="0" borderId="0" xfId="0" applyNumberFormat="1"/>
    <xf numFmtId="165" fontId="2" fillId="2" borderId="1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0" fillId="3" borderId="2" xfId="0" applyNumberFormat="1" applyFill="1" applyBorder="1"/>
    <xf numFmtId="165" fontId="5" fillId="0" borderId="0" xfId="0" applyNumberFormat="1" applyFont="1"/>
    <xf numFmtId="0" fontId="0" fillId="0" borderId="0" xfId="0" applyBorder="1"/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164" fontId="0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right"/>
    </xf>
    <xf numFmtId="0" fontId="7" fillId="0" borderId="0" xfId="0" applyFont="1"/>
    <xf numFmtId="4" fontId="8" fillId="0" borderId="0" xfId="0" applyNumberFormat="1" applyFont="1"/>
    <xf numFmtId="0" fontId="9" fillId="4" borderId="0" xfId="0" applyFont="1" applyFill="1"/>
    <xf numFmtId="4" fontId="10" fillId="4" borderId="0" xfId="0" applyNumberFormat="1" applyFont="1" applyFill="1" applyBorder="1" applyAlignment="1">
      <alignment horizontal="center"/>
    </xf>
    <xf numFmtId="4" fontId="8" fillId="4" borderId="0" xfId="0" applyNumberFormat="1" applyFont="1" applyFill="1"/>
    <xf numFmtId="0" fontId="8" fillId="4" borderId="0" xfId="0" applyFont="1" applyFill="1"/>
    <xf numFmtId="4" fontId="9" fillId="4" borderId="0" xfId="0" applyNumberFormat="1" applyFont="1" applyFill="1"/>
    <xf numFmtId="0" fontId="11" fillId="0" borderId="0" xfId="0" applyFont="1" applyFill="1"/>
    <xf numFmtId="164" fontId="11" fillId="0" borderId="0" xfId="0" applyNumberFormat="1" applyFont="1" applyFill="1" applyAlignment="1">
      <alignment horizontal="right"/>
    </xf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ed@os-mokosica.skole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workbookViewId="0">
      <selection activeCell="D26" sqref="D26"/>
    </sheetView>
  </sheetViews>
  <sheetFormatPr defaultRowHeight="15" x14ac:dyDescent="0.25"/>
  <sheetData>
    <row r="1" spans="1:26" ht="18.75" x14ac:dyDescent="0.25">
      <c r="A1" s="43" t="s">
        <v>200</v>
      </c>
    </row>
    <row r="2" spans="1:26" ht="18.75" x14ac:dyDescent="0.25">
      <c r="A2" s="43" t="s">
        <v>201</v>
      </c>
    </row>
    <row r="3" spans="1:26" ht="18.75" x14ac:dyDescent="0.25">
      <c r="A3" s="43" t="s">
        <v>202</v>
      </c>
    </row>
    <row r="4" spans="1:26" ht="18.75" x14ac:dyDescent="0.25">
      <c r="A4" s="43" t="s">
        <v>203</v>
      </c>
    </row>
    <row r="5" spans="1:26" ht="18.75" x14ac:dyDescent="0.25">
      <c r="A5" s="44" t="s">
        <v>204</v>
      </c>
    </row>
    <row r="6" spans="1:26" ht="18.75" x14ac:dyDescent="0.25">
      <c r="A6" s="43" t="s">
        <v>205</v>
      </c>
    </row>
    <row r="7" spans="1:26" ht="18.75" x14ac:dyDescent="0.25">
      <c r="A7" s="45" t="s">
        <v>210</v>
      </c>
      <c r="B7" s="46"/>
      <c r="C7" s="46"/>
      <c r="D7" s="46"/>
      <c r="E7" s="46"/>
      <c r="F7" s="47"/>
    </row>
    <row r="8" spans="1:26" ht="18.75" x14ac:dyDescent="0.25">
      <c r="A8" s="45" t="s">
        <v>209</v>
      </c>
      <c r="B8" s="46"/>
      <c r="C8" s="46"/>
      <c r="D8" s="46"/>
      <c r="E8" s="46"/>
      <c r="F8" s="47"/>
    </row>
    <row r="9" spans="1:26" ht="18.75" x14ac:dyDescent="0.25">
      <c r="A9" s="45" t="s">
        <v>211</v>
      </c>
      <c r="B9" s="46"/>
      <c r="C9" s="46"/>
      <c r="D9" s="46"/>
      <c r="E9" s="46"/>
      <c r="F9" s="47"/>
    </row>
    <row r="10" spans="1:26" x14ac:dyDescent="0.25">
      <c r="A10" s="47"/>
      <c r="B10" s="47"/>
      <c r="C10" s="47"/>
      <c r="D10" s="47"/>
      <c r="E10" s="47"/>
      <c r="F10" s="47"/>
    </row>
    <row r="13" spans="1:26" ht="20.25" x14ac:dyDescent="0.3">
      <c r="D13" s="48" t="s">
        <v>207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  <c r="R13" s="49"/>
      <c r="S13" s="49"/>
      <c r="T13" s="49"/>
      <c r="U13" s="49"/>
      <c r="Y13" s="49"/>
      <c r="Z13" s="49"/>
    </row>
    <row r="14" spans="1:26" ht="20.25" x14ac:dyDescent="0.3">
      <c r="D14" s="48" t="s">
        <v>208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9"/>
      <c r="R14" s="49"/>
      <c r="S14" s="49"/>
      <c r="T14" s="49"/>
      <c r="U14" s="49"/>
      <c r="Y14" s="49"/>
      <c r="Z14" s="49"/>
    </row>
    <row r="15" spans="1:26" ht="21" x14ac:dyDescent="0.35"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</sheetData>
  <hyperlinks>
    <hyperlink ref="A5" r:id="rId1" display="mailto:ured@os-mokosica.skole.hr" xr:uid="{00000000-0004-0000-0000-000000000000}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5"/>
  <sheetViews>
    <sheetView tabSelected="1" zoomScaleNormal="100" workbookViewId="0">
      <pane ySplit="4" topLeftCell="A44" activePane="bottomLeft" state="frozen"/>
      <selection pane="bottomLeft" activeCell="E94" sqref="E94"/>
    </sheetView>
  </sheetViews>
  <sheetFormatPr defaultRowHeight="15" x14ac:dyDescent="0.25"/>
  <cols>
    <col min="1" max="1" width="9" bestFit="1" customWidth="1" collapsed="1"/>
    <col min="2" max="2" width="12" bestFit="1" customWidth="1" collapsed="1"/>
    <col min="3" max="3" width="68.140625" bestFit="1" customWidth="1" collapsed="1"/>
    <col min="4" max="4" width="12.7109375" bestFit="1" customWidth="1" collapsed="1"/>
    <col min="5" max="5" width="15.140625" bestFit="1" customWidth="1" collapsed="1"/>
    <col min="6" max="6" width="13" customWidth="1" collapsed="1"/>
    <col min="7" max="7" width="14" customWidth="1"/>
    <col min="9" max="9" width="14.7109375" customWidth="1"/>
    <col min="10" max="10" width="13.140625" customWidth="1"/>
  </cols>
  <sheetData>
    <row r="1" spans="1:10" x14ac:dyDescent="0.25">
      <c r="B1" s="1" t="s">
        <v>139</v>
      </c>
    </row>
    <row r="2" spans="1:10" x14ac:dyDescent="0.25">
      <c r="B2" s="1" t="s">
        <v>140</v>
      </c>
    </row>
    <row r="3" spans="1:10" x14ac:dyDescent="0.25">
      <c r="B3" s="1" t="s">
        <v>5</v>
      </c>
    </row>
    <row r="4" spans="1:10" x14ac:dyDescent="0.25">
      <c r="A4" s="3" t="s">
        <v>0</v>
      </c>
      <c r="B4" s="3" t="s">
        <v>1</v>
      </c>
      <c r="C4" s="3" t="s">
        <v>2</v>
      </c>
      <c r="D4" s="4" t="s">
        <v>3</v>
      </c>
      <c r="E4" s="4" t="s">
        <v>166</v>
      </c>
      <c r="F4" s="4" t="s">
        <v>167</v>
      </c>
      <c r="G4" s="36"/>
      <c r="H4" s="37" t="s">
        <v>194</v>
      </c>
      <c r="I4" s="37" t="s">
        <v>196</v>
      </c>
      <c r="J4" s="36"/>
    </row>
    <row r="5" spans="1:10" s="5" customFormat="1" x14ac:dyDescent="0.25">
      <c r="A5" s="8"/>
      <c r="B5" s="8"/>
      <c r="C5" s="8" t="s">
        <v>5</v>
      </c>
      <c r="D5" s="9">
        <f>D6+D51+D99</f>
        <v>452002</v>
      </c>
      <c r="E5" s="9">
        <f t="shared" ref="E5:F5" si="0">E6+E51+E99</f>
        <v>89172</v>
      </c>
      <c r="F5" s="9">
        <f t="shared" si="0"/>
        <v>541174</v>
      </c>
      <c r="G5" s="38">
        <f>F5*7.5345</f>
        <v>4077475.503</v>
      </c>
      <c r="H5" s="39"/>
      <c r="I5" s="39"/>
      <c r="J5" s="39"/>
    </row>
    <row r="6" spans="1:10" s="5" customFormat="1" x14ac:dyDescent="0.25">
      <c r="A6" s="8"/>
      <c r="B6" s="8" t="s">
        <v>6</v>
      </c>
      <c r="C6" s="8" t="s">
        <v>7</v>
      </c>
      <c r="D6" s="9">
        <f>D7</f>
        <v>145670</v>
      </c>
      <c r="E6" s="9">
        <f t="shared" ref="E6:F7" si="1">E7</f>
        <v>0</v>
      </c>
      <c r="F6" s="9">
        <f t="shared" si="1"/>
        <v>145670</v>
      </c>
      <c r="G6" s="38">
        <f t="shared" ref="G6:G78" si="2">F6*7.5345</f>
        <v>1097550.615</v>
      </c>
      <c r="H6" s="39"/>
      <c r="I6" s="39"/>
      <c r="J6" s="39"/>
    </row>
    <row r="7" spans="1:10" s="5" customFormat="1" x14ac:dyDescent="0.25">
      <c r="A7" s="8"/>
      <c r="B7" s="8" t="s">
        <v>8</v>
      </c>
      <c r="C7" s="8" t="s">
        <v>9</v>
      </c>
      <c r="D7" s="9">
        <f>D8</f>
        <v>145670</v>
      </c>
      <c r="E7" s="9">
        <f t="shared" si="1"/>
        <v>0</v>
      </c>
      <c r="F7" s="9">
        <f t="shared" si="1"/>
        <v>145670</v>
      </c>
      <c r="G7" s="38">
        <f t="shared" si="2"/>
        <v>1097550.615</v>
      </c>
      <c r="H7" s="39"/>
      <c r="I7" s="39"/>
      <c r="J7" s="39"/>
    </row>
    <row r="8" spans="1:10" s="5" customFormat="1" x14ac:dyDescent="0.25">
      <c r="A8" s="8" t="s">
        <v>4</v>
      </c>
      <c r="B8" s="8"/>
      <c r="C8" s="8" t="s">
        <v>10</v>
      </c>
      <c r="D8" s="9">
        <f>SUM(D9:D50)</f>
        <v>145670</v>
      </c>
      <c r="E8" s="9">
        <f>SUM(E9:E50)</f>
        <v>0</v>
      </c>
      <c r="F8" s="9">
        <f>SUM(F9:F50)</f>
        <v>145670</v>
      </c>
      <c r="G8" s="38">
        <f t="shared" si="2"/>
        <v>1097550.615</v>
      </c>
      <c r="H8" s="39"/>
      <c r="I8" s="39"/>
      <c r="J8" s="39"/>
    </row>
    <row r="9" spans="1:10" x14ac:dyDescent="0.25">
      <c r="A9" s="6" t="s">
        <v>4</v>
      </c>
      <c r="B9" s="6" t="s">
        <v>11</v>
      </c>
      <c r="C9" s="6" t="s">
        <v>12</v>
      </c>
      <c r="D9" s="7">
        <v>4048</v>
      </c>
      <c r="E9" s="31">
        <v>-48</v>
      </c>
      <c r="F9" s="7">
        <f>D9+E9</f>
        <v>4000</v>
      </c>
      <c r="G9" s="38">
        <f t="shared" si="2"/>
        <v>30138</v>
      </c>
      <c r="H9" s="36">
        <v>2984.04</v>
      </c>
      <c r="I9" s="40">
        <f>F9-H9</f>
        <v>1015.96</v>
      </c>
      <c r="J9" s="38">
        <f>I9*7.5345</f>
        <v>7654.7506200000007</v>
      </c>
    </row>
    <row r="10" spans="1:10" x14ac:dyDescent="0.25">
      <c r="A10" s="6" t="s">
        <v>4</v>
      </c>
      <c r="B10" s="6" t="s">
        <v>13</v>
      </c>
      <c r="C10" s="6" t="s">
        <v>14</v>
      </c>
      <c r="D10" s="7">
        <v>2591</v>
      </c>
      <c r="E10" s="31">
        <v>-391</v>
      </c>
      <c r="F10" s="7">
        <f t="shared" ref="F10:F50" si="3">D10+E10</f>
        <v>2200</v>
      </c>
      <c r="G10" s="38">
        <f t="shared" si="2"/>
        <v>16575.900000000001</v>
      </c>
      <c r="H10" s="36">
        <v>1789.85</v>
      </c>
      <c r="I10" s="40">
        <f t="shared" ref="I10:I21" si="4">F10-H10</f>
        <v>410.15000000000009</v>
      </c>
      <c r="J10" s="38">
        <f t="shared" ref="J10:J77" si="5">I10*7.5345</f>
        <v>3090.2751750000007</v>
      </c>
    </row>
    <row r="11" spans="1:10" x14ac:dyDescent="0.25">
      <c r="A11" s="6" t="s">
        <v>4</v>
      </c>
      <c r="B11" s="6" t="s">
        <v>15</v>
      </c>
      <c r="C11" s="6" t="s">
        <v>16</v>
      </c>
      <c r="D11" s="7">
        <v>1991</v>
      </c>
      <c r="E11" s="31">
        <v>809</v>
      </c>
      <c r="F11" s="7">
        <f t="shared" si="3"/>
        <v>2800</v>
      </c>
      <c r="G11" s="38">
        <f t="shared" si="2"/>
        <v>21096.600000000002</v>
      </c>
      <c r="H11" s="40">
        <v>2118.3000000000002</v>
      </c>
      <c r="I11" s="40">
        <f t="shared" si="4"/>
        <v>681.69999999999982</v>
      </c>
      <c r="J11" s="38">
        <f t="shared" si="5"/>
        <v>5136.2686499999991</v>
      </c>
    </row>
    <row r="12" spans="1:10" x14ac:dyDescent="0.25">
      <c r="A12" s="6" t="s">
        <v>4</v>
      </c>
      <c r="B12" s="6" t="s">
        <v>17</v>
      </c>
      <c r="C12" s="6" t="s">
        <v>18</v>
      </c>
      <c r="D12" s="7">
        <v>1631</v>
      </c>
      <c r="E12" s="31">
        <v>-531</v>
      </c>
      <c r="F12" s="7">
        <f t="shared" si="3"/>
        <v>1100</v>
      </c>
      <c r="G12" s="38">
        <f t="shared" si="2"/>
        <v>8287.9500000000007</v>
      </c>
      <c r="H12" s="40">
        <v>802.89</v>
      </c>
      <c r="I12" s="40">
        <f t="shared" si="4"/>
        <v>297.11</v>
      </c>
      <c r="J12" s="38">
        <f t="shared" si="5"/>
        <v>2238.5752950000001</v>
      </c>
    </row>
    <row r="13" spans="1:10" x14ac:dyDescent="0.25">
      <c r="A13" s="6" t="s">
        <v>4</v>
      </c>
      <c r="B13" s="6" t="s">
        <v>19</v>
      </c>
      <c r="C13" s="6" t="s">
        <v>20</v>
      </c>
      <c r="D13" s="7">
        <v>200</v>
      </c>
      <c r="E13" s="31">
        <v>0</v>
      </c>
      <c r="F13" s="7">
        <f t="shared" si="3"/>
        <v>200</v>
      </c>
      <c r="G13" s="38">
        <f t="shared" si="2"/>
        <v>1506.9</v>
      </c>
      <c r="H13" s="40">
        <v>147.33000000000001</v>
      </c>
      <c r="I13" s="40">
        <f t="shared" si="4"/>
        <v>52.669999999999987</v>
      </c>
      <c r="J13" s="38">
        <f t="shared" si="5"/>
        <v>396.84211499999992</v>
      </c>
    </row>
    <row r="14" spans="1:10" x14ac:dyDescent="0.25">
      <c r="A14" s="6" t="s">
        <v>4</v>
      </c>
      <c r="B14" s="6" t="s">
        <v>21</v>
      </c>
      <c r="C14" s="6" t="s">
        <v>22</v>
      </c>
      <c r="D14" s="7">
        <v>6747</v>
      </c>
      <c r="E14" s="31">
        <v>1237</v>
      </c>
      <c r="F14" s="7">
        <f t="shared" si="3"/>
        <v>7984</v>
      </c>
      <c r="G14" s="38">
        <f t="shared" si="2"/>
        <v>60155.448000000004</v>
      </c>
      <c r="H14" s="40">
        <v>5713.39</v>
      </c>
      <c r="I14" s="40">
        <f t="shared" si="4"/>
        <v>2270.6099999999997</v>
      </c>
      <c r="J14" s="38">
        <f t="shared" si="5"/>
        <v>17107.911044999997</v>
      </c>
    </row>
    <row r="15" spans="1:10" x14ac:dyDescent="0.25">
      <c r="A15" s="6" t="s">
        <v>4</v>
      </c>
      <c r="B15" s="6" t="s">
        <v>23</v>
      </c>
      <c r="C15" s="6" t="s">
        <v>24</v>
      </c>
      <c r="D15" s="7">
        <v>1364</v>
      </c>
      <c r="E15" s="31">
        <v>-364</v>
      </c>
      <c r="F15" s="7">
        <f t="shared" si="3"/>
        <v>1000</v>
      </c>
      <c r="G15" s="38">
        <f t="shared" si="2"/>
        <v>7534.5</v>
      </c>
      <c r="H15" s="40">
        <v>525.32000000000005</v>
      </c>
      <c r="I15" s="40">
        <f t="shared" si="4"/>
        <v>474.67999999999995</v>
      </c>
      <c r="J15" s="38">
        <f t="shared" si="5"/>
        <v>3576.4764599999999</v>
      </c>
    </row>
    <row r="16" spans="1:10" x14ac:dyDescent="0.25">
      <c r="A16" s="6" t="s">
        <v>4</v>
      </c>
      <c r="B16" s="6" t="s">
        <v>25</v>
      </c>
      <c r="C16" s="6" t="s">
        <v>26</v>
      </c>
      <c r="D16" s="7">
        <v>1800</v>
      </c>
      <c r="E16" s="31">
        <v>0</v>
      </c>
      <c r="F16" s="7">
        <f t="shared" si="3"/>
        <v>1800</v>
      </c>
      <c r="G16" s="38">
        <f t="shared" si="2"/>
        <v>13562.1</v>
      </c>
      <c r="H16" s="40">
        <v>1738.93</v>
      </c>
      <c r="I16" s="40">
        <f t="shared" si="4"/>
        <v>61.069999999999936</v>
      </c>
      <c r="J16" s="38">
        <f t="shared" si="5"/>
        <v>460.13191499999954</v>
      </c>
    </row>
    <row r="17" spans="1:14" x14ac:dyDescent="0.25">
      <c r="A17" s="6" t="s">
        <v>4</v>
      </c>
      <c r="B17" s="6" t="s">
        <v>27</v>
      </c>
      <c r="C17" s="6" t="s">
        <v>28</v>
      </c>
      <c r="D17" s="7">
        <v>2654</v>
      </c>
      <c r="E17" s="31">
        <v>646</v>
      </c>
      <c r="F17" s="7">
        <f t="shared" si="3"/>
        <v>3300</v>
      </c>
      <c r="G17" s="38">
        <f t="shared" si="2"/>
        <v>24863.850000000002</v>
      </c>
      <c r="H17" s="40">
        <v>2740.88</v>
      </c>
      <c r="I17" s="40">
        <f t="shared" si="4"/>
        <v>559.11999999999989</v>
      </c>
      <c r="J17" s="38">
        <f t="shared" si="5"/>
        <v>4212.6896399999996</v>
      </c>
    </row>
    <row r="18" spans="1:14" x14ac:dyDescent="0.25">
      <c r="A18" s="6" t="s">
        <v>4</v>
      </c>
      <c r="B18" s="6" t="s">
        <v>29</v>
      </c>
      <c r="C18" s="6" t="s">
        <v>30</v>
      </c>
      <c r="D18" s="7">
        <v>4682</v>
      </c>
      <c r="E18" s="31">
        <v>118</v>
      </c>
      <c r="F18" s="7">
        <f t="shared" si="3"/>
        <v>4800</v>
      </c>
      <c r="G18" s="38">
        <f t="shared" si="2"/>
        <v>36165.599999999999</v>
      </c>
      <c r="H18" s="40">
        <v>2655.78</v>
      </c>
      <c r="I18" s="40">
        <f t="shared" si="4"/>
        <v>2144.2199999999998</v>
      </c>
      <c r="J18" s="38">
        <f t="shared" si="5"/>
        <v>16155.62559</v>
      </c>
    </row>
    <row r="19" spans="1:14" x14ac:dyDescent="0.25">
      <c r="A19" s="6" t="s">
        <v>4</v>
      </c>
      <c r="B19" s="6" t="s">
        <v>31</v>
      </c>
      <c r="C19" s="6" t="s">
        <v>32</v>
      </c>
      <c r="D19" s="7">
        <v>19908</v>
      </c>
      <c r="E19" s="31">
        <v>-5408</v>
      </c>
      <c r="F19" s="7">
        <f t="shared" si="3"/>
        <v>14500</v>
      </c>
      <c r="G19" s="38">
        <f t="shared" si="2"/>
        <v>109250.25</v>
      </c>
      <c r="H19" s="40">
        <v>14405.23</v>
      </c>
      <c r="I19" s="40">
        <f t="shared" si="4"/>
        <v>94.770000000000437</v>
      </c>
      <c r="J19" s="38">
        <f t="shared" si="5"/>
        <v>714.04456500000333</v>
      </c>
    </row>
    <row r="20" spans="1:14" x14ac:dyDescent="0.25">
      <c r="A20" s="6" t="s">
        <v>4</v>
      </c>
      <c r="B20" s="6" t="s">
        <v>33</v>
      </c>
      <c r="C20" s="6" t="s">
        <v>34</v>
      </c>
      <c r="D20" s="7">
        <v>103</v>
      </c>
      <c r="E20" s="31">
        <v>-83</v>
      </c>
      <c r="F20" s="7">
        <f t="shared" si="3"/>
        <v>20</v>
      </c>
      <c r="G20" s="38">
        <f t="shared" si="2"/>
        <v>150.69</v>
      </c>
      <c r="H20" s="40">
        <v>18.7</v>
      </c>
      <c r="I20" s="40">
        <f t="shared" si="4"/>
        <v>1.3000000000000007</v>
      </c>
      <c r="J20" s="38">
        <f t="shared" si="5"/>
        <v>9.7948500000000056</v>
      </c>
    </row>
    <row r="21" spans="1:14" x14ac:dyDescent="0.25">
      <c r="A21" s="6" t="s">
        <v>4</v>
      </c>
      <c r="B21" s="6" t="s">
        <v>35</v>
      </c>
      <c r="C21" s="6" t="s">
        <v>36</v>
      </c>
      <c r="D21" s="7">
        <v>100</v>
      </c>
      <c r="E21" s="31">
        <v>0</v>
      </c>
      <c r="F21" s="7">
        <f t="shared" si="3"/>
        <v>100</v>
      </c>
      <c r="G21" s="38">
        <f t="shared" si="2"/>
        <v>753.45</v>
      </c>
      <c r="H21" s="40">
        <v>94.06</v>
      </c>
      <c r="I21" s="40">
        <f t="shared" si="4"/>
        <v>5.9399999999999977</v>
      </c>
      <c r="J21" s="38">
        <f t="shared" si="5"/>
        <v>44.754929999999987</v>
      </c>
    </row>
    <row r="22" spans="1:14" x14ac:dyDescent="0.25">
      <c r="A22" s="6" t="s">
        <v>4</v>
      </c>
      <c r="B22" s="6" t="s">
        <v>37</v>
      </c>
      <c r="C22" s="6" t="s">
        <v>38</v>
      </c>
      <c r="D22" s="7">
        <v>5165</v>
      </c>
      <c r="E22" s="31">
        <v>-65</v>
      </c>
      <c r="F22" s="7">
        <f t="shared" si="3"/>
        <v>5100</v>
      </c>
      <c r="G22" s="38">
        <f t="shared" si="2"/>
        <v>38425.950000000004</v>
      </c>
      <c r="H22" s="40">
        <v>5019.38</v>
      </c>
      <c r="I22" s="40">
        <f>F22-H22</f>
        <v>80.619999999999891</v>
      </c>
      <c r="J22" s="38">
        <f t="shared" si="5"/>
        <v>607.43138999999917</v>
      </c>
    </row>
    <row r="23" spans="1:14" x14ac:dyDescent="0.25">
      <c r="A23" s="6" t="s">
        <v>4</v>
      </c>
      <c r="B23" s="6" t="s">
        <v>39</v>
      </c>
      <c r="C23" s="6" t="s">
        <v>40</v>
      </c>
      <c r="D23" s="7">
        <v>2522</v>
      </c>
      <c r="E23" s="31">
        <v>978</v>
      </c>
      <c r="F23" s="7">
        <f t="shared" si="3"/>
        <v>3500</v>
      </c>
      <c r="G23" s="38">
        <f t="shared" si="2"/>
        <v>26370.75</v>
      </c>
      <c r="H23" s="40">
        <v>2565.35</v>
      </c>
      <c r="I23" s="40">
        <f t="shared" ref="I23:I90" si="6">F23-H23</f>
        <v>934.65000000000009</v>
      </c>
      <c r="J23" s="38">
        <f t="shared" si="5"/>
        <v>7042.120425000001</v>
      </c>
    </row>
    <row r="24" spans="1:14" x14ac:dyDescent="0.25">
      <c r="A24" s="6" t="s">
        <v>4</v>
      </c>
      <c r="B24" s="6" t="s">
        <v>41</v>
      </c>
      <c r="C24" s="6" t="s">
        <v>42</v>
      </c>
      <c r="D24" s="7">
        <v>8591</v>
      </c>
      <c r="E24" s="31">
        <v>-1091</v>
      </c>
      <c r="F24" s="7">
        <f t="shared" si="3"/>
        <v>7500</v>
      </c>
      <c r="G24" s="38">
        <f t="shared" si="2"/>
        <v>56508.75</v>
      </c>
      <c r="H24" s="40">
        <v>6854.48</v>
      </c>
      <c r="I24" s="40">
        <f t="shared" si="6"/>
        <v>645.52000000000044</v>
      </c>
      <c r="J24" s="38">
        <f t="shared" si="5"/>
        <v>4863.6704400000035</v>
      </c>
    </row>
    <row r="25" spans="1:14" x14ac:dyDescent="0.25">
      <c r="A25" s="6" t="s">
        <v>4</v>
      </c>
      <c r="B25" s="6" t="s">
        <v>43</v>
      </c>
      <c r="C25" s="6" t="s">
        <v>44</v>
      </c>
      <c r="D25" s="7">
        <v>1507</v>
      </c>
      <c r="E25" s="31">
        <v>-7</v>
      </c>
      <c r="F25" s="7">
        <f t="shared" si="3"/>
        <v>1500</v>
      </c>
      <c r="G25" s="38">
        <f t="shared" si="2"/>
        <v>11301.75</v>
      </c>
      <c r="H25" s="40">
        <v>1468.31</v>
      </c>
      <c r="I25" s="40">
        <f t="shared" si="6"/>
        <v>31.690000000000055</v>
      </c>
      <c r="J25" s="38">
        <f t="shared" si="5"/>
        <v>238.76830500000042</v>
      </c>
    </row>
    <row r="26" spans="1:14" x14ac:dyDescent="0.25">
      <c r="A26" s="6" t="s">
        <v>4</v>
      </c>
      <c r="B26" s="6" t="s">
        <v>45</v>
      </c>
      <c r="C26" s="6" t="s">
        <v>46</v>
      </c>
      <c r="D26" s="7">
        <v>3451</v>
      </c>
      <c r="E26" s="31">
        <v>-351</v>
      </c>
      <c r="F26" s="7">
        <f t="shared" si="3"/>
        <v>3100</v>
      </c>
      <c r="G26" s="38">
        <f t="shared" si="2"/>
        <v>23356.95</v>
      </c>
      <c r="H26" s="40">
        <v>2002.15</v>
      </c>
      <c r="I26" s="40">
        <f t="shared" si="6"/>
        <v>1097.8499999999999</v>
      </c>
      <c r="J26" s="38">
        <f t="shared" si="5"/>
        <v>8271.7508249999992</v>
      </c>
    </row>
    <row r="27" spans="1:14" x14ac:dyDescent="0.25">
      <c r="A27" s="6" t="s">
        <v>4</v>
      </c>
      <c r="B27" s="6" t="s">
        <v>47</v>
      </c>
      <c r="C27" s="6" t="s">
        <v>48</v>
      </c>
      <c r="D27" s="7">
        <v>796</v>
      </c>
      <c r="E27" s="31">
        <v>-96</v>
      </c>
      <c r="F27" s="7">
        <f t="shared" si="3"/>
        <v>700</v>
      </c>
      <c r="G27" s="38">
        <f t="shared" si="2"/>
        <v>5274.1500000000005</v>
      </c>
      <c r="H27" s="40">
        <v>336.84</v>
      </c>
      <c r="I27" s="40">
        <f t="shared" si="6"/>
        <v>363.16</v>
      </c>
      <c r="J27" s="38">
        <f t="shared" si="5"/>
        <v>2736.2290200000002</v>
      </c>
    </row>
    <row r="28" spans="1:14" x14ac:dyDescent="0.25">
      <c r="A28" s="6" t="s">
        <v>4</v>
      </c>
      <c r="B28" s="6" t="s">
        <v>49</v>
      </c>
      <c r="C28" s="6" t="s">
        <v>50</v>
      </c>
      <c r="D28" s="7">
        <v>333</v>
      </c>
      <c r="E28" s="31">
        <v>-13</v>
      </c>
      <c r="F28" s="7">
        <f t="shared" si="3"/>
        <v>320</v>
      </c>
      <c r="G28" s="38">
        <f t="shared" si="2"/>
        <v>2411.04</v>
      </c>
      <c r="H28" s="40">
        <v>318.66000000000003</v>
      </c>
      <c r="I28" s="40">
        <f t="shared" si="6"/>
        <v>1.339999999999975</v>
      </c>
      <c r="J28" s="38">
        <f t="shared" si="5"/>
        <v>10.096229999999812</v>
      </c>
    </row>
    <row r="29" spans="1:14" x14ac:dyDescent="0.25">
      <c r="A29" s="6" t="s">
        <v>4</v>
      </c>
      <c r="B29" s="6" t="s">
        <v>51</v>
      </c>
      <c r="C29" s="6" t="s">
        <v>52</v>
      </c>
      <c r="D29" s="7">
        <v>16006</v>
      </c>
      <c r="E29" s="31">
        <v>-9006</v>
      </c>
      <c r="F29" s="7">
        <f t="shared" si="3"/>
        <v>7000</v>
      </c>
      <c r="G29" s="38">
        <f t="shared" si="2"/>
        <v>52741.5</v>
      </c>
      <c r="H29" s="40">
        <v>6342.83</v>
      </c>
      <c r="I29" s="40">
        <f>F29-H29</f>
        <v>657.17000000000007</v>
      </c>
      <c r="J29" s="38">
        <f t="shared" si="5"/>
        <v>4951.4473650000009</v>
      </c>
    </row>
    <row r="30" spans="1:14" x14ac:dyDescent="0.25">
      <c r="A30" s="6" t="s">
        <v>4</v>
      </c>
      <c r="B30" s="6" t="s">
        <v>53</v>
      </c>
      <c r="C30" s="6" t="s">
        <v>54</v>
      </c>
      <c r="D30" s="7">
        <v>18760</v>
      </c>
      <c r="E30" s="31">
        <v>240</v>
      </c>
      <c r="F30" s="7">
        <f t="shared" si="3"/>
        <v>19000</v>
      </c>
      <c r="G30" s="38">
        <f t="shared" si="2"/>
        <v>143155.5</v>
      </c>
      <c r="H30" s="40">
        <v>14132.65</v>
      </c>
      <c r="I30" s="40">
        <f t="shared" si="6"/>
        <v>4867.3500000000004</v>
      </c>
      <c r="J30" s="38">
        <f t="shared" si="5"/>
        <v>36673.048575000008</v>
      </c>
    </row>
    <row r="31" spans="1:14" x14ac:dyDescent="0.25">
      <c r="A31" s="6" t="s">
        <v>4</v>
      </c>
      <c r="B31" s="6" t="s">
        <v>55</v>
      </c>
      <c r="C31" s="6" t="s">
        <v>56</v>
      </c>
      <c r="D31" s="7">
        <v>133</v>
      </c>
      <c r="E31" s="31">
        <v>0</v>
      </c>
      <c r="F31" s="7">
        <f t="shared" si="3"/>
        <v>133</v>
      </c>
      <c r="G31" s="38">
        <f t="shared" si="2"/>
        <v>1002.0885000000001</v>
      </c>
      <c r="H31" s="40">
        <v>95.58</v>
      </c>
      <c r="I31" s="40">
        <f t="shared" si="6"/>
        <v>37.42</v>
      </c>
      <c r="J31" s="38">
        <f t="shared" si="5"/>
        <v>281.94099000000006</v>
      </c>
      <c r="M31" t="s">
        <v>192</v>
      </c>
      <c r="N31" s="28"/>
    </row>
    <row r="32" spans="1:14" x14ac:dyDescent="0.25">
      <c r="A32" s="6" t="s">
        <v>4</v>
      </c>
      <c r="B32" s="6" t="s">
        <v>57</v>
      </c>
      <c r="C32" s="6" t="s">
        <v>58</v>
      </c>
      <c r="D32" s="7">
        <v>2920</v>
      </c>
      <c r="E32" s="31">
        <v>2480</v>
      </c>
      <c r="F32" s="7">
        <f t="shared" si="3"/>
        <v>5400</v>
      </c>
      <c r="G32" s="38">
        <f t="shared" si="2"/>
        <v>40686.300000000003</v>
      </c>
      <c r="H32" s="40">
        <v>3012.3</v>
      </c>
      <c r="I32" s="40">
        <f t="shared" si="6"/>
        <v>2387.6999999999998</v>
      </c>
      <c r="J32" s="38">
        <f t="shared" si="5"/>
        <v>17990.125649999998</v>
      </c>
    </row>
    <row r="33" spans="1:10" x14ac:dyDescent="0.25">
      <c r="A33" s="6" t="s">
        <v>4</v>
      </c>
      <c r="B33" s="6" t="s">
        <v>59</v>
      </c>
      <c r="C33" s="6" t="s">
        <v>60</v>
      </c>
      <c r="D33" s="7">
        <v>4911</v>
      </c>
      <c r="E33" s="31">
        <v>-411</v>
      </c>
      <c r="F33" s="7">
        <f t="shared" si="3"/>
        <v>4500</v>
      </c>
      <c r="G33" s="38">
        <f t="shared" si="2"/>
        <v>33905.25</v>
      </c>
      <c r="H33" s="40">
        <v>2982.75</v>
      </c>
      <c r="I33" s="40">
        <f t="shared" si="6"/>
        <v>1517.25</v>
      </c>
      <c r="J33" s="38">
        <f t="shared" si="5"/>
        <v>11431.720125</v>
      </c>
    </row>
    <row r="34" spans="1:10" x14ac:dyDescent="0.25">
      <c r="A34" s="6" t="s">
        <v>4</v>
      </c>
      <c r="B34" s="6" t="s">
        <v>61</v>
      </c>
      <c r="C34" s="6" t="s">
        <v>62</v>
      </c>
      <c r="D34" s="7">
        <v>1062</v>
      </c>
      <c r="E34" s="31">
        <v>0</v>
      </c>
      <c r="F34" s="7">
        <f t="shared" si="3"/>
        <v>1062</v>
      </c>
      <c r="G34" s="38">
        <f t="shared" si="2"/>
        <v>8001.6390000000001</v>
      </c>
      <c r="H34" s="40">
        <v>1030.0999999999999</v>
      </c>
      <c r="I34" s="40">
        <f t="shared" si="6"/>
        <v>31.900000000000091</v>
      </c>
      <c r="J34" s="38">
        <f t="shared" si="5"/>
        <v>240.35055000000071</v>
      </c>
    </row>
    <row r="35" spans="1:10" x14ac:dyDescent="0.25">
      <c r="A35" s="6" t="s">
        <v>4</v>
      </c>
      <c r="B35" s="6" t="s">
        <v>63</v>
      </c>
      <c r="C35" s="6" t="s">
        <v>64</v>
      </c>
      <c r="D35" s="7">
        <v>3849</v>
      </c>
      <c r="E35" s="31">
        <v>401</v>
      </c>
      <c r="F35" s="7">
        <f t="shared" si="3"/>
        <v>4250</v>
      </c>
      <c r="G35" s="38">
        <f t="shared" si="2"/>
        <v>32021.625</v>
      </c>
      <c r="H35" s="40">
        <v>2624.4</v>
      </c>
      <c r="I35" s="40">
        <f t="shared" si="6"/>
        <v>1625.6</v>
      </c>
      <c r="J35" s="38">
        <f t="shared" si="5"/>
        <v>12248.083199999999</v>
      </c>
    </row>
    <row r="36" spans="1:10" x14ac:dyDescent="0.25">
      <c r="A36" s="6" t="s">
        <v>4</v>
      </c>
      <c r="B36" s="6" t="s">
        <v>65</v>
      </c>
      <c r="C36" s="6" t="s">
        <v>66</v>
      </c>
      <c r="D36" s="7">
        <v>5669</v>
      </c>
      <c r="E36" s="31">
        <v>1081</v>
      </c>
      <c r="F36" s="7">
        <f t="shared" si="3"/>
        <v>6750</v>
      </c>
      <c r="G36" s="38">
        <f t="shared" si="2"/>
        <v>50857.875</v>
      </c>
      <c r="H36" s="40">
        <v>3363.2</v>
      </c>
      <c r="I36" s="40">
        <f t="shared" si="6"/>
        <v>3386.8</v>
      </c>
      <c r="J36" s="38">
        <f t="shared" si="5"/>
        <v>25517.844600000004</v>
      </c>
    </row>
    <row r="37" spans="1:10" x14ac:dyDescent="0.25">
      <c r="A37" s="6" t="s">
        <v>4</v>
      </c>
      <c r="B37" s="6" t="s">
        <v>67</v>
      </c>
      <c r="C37" s="6" t="s">
        <v>68</v>
      </c>
      <c r="D37" s="7">
        <v>1228</v>
      </c>
      <c r="E37" s="31">
        <v>-1228</v>
      </c>
      <c r="F37" s="7">
        <f t="shared" si="3"/>
        <v>0</v>
      </c>
      <c r="G37" s="38">
        <f t="shared" si="2"/>
        <v>0</v>
      </c>
      <c r="H37" s="40">
        <v>0</v>
      </c>
      <c r="I37" s="40">
        <f t="shared" si="6"/>
        <v>0</v>
      </c>
      <c r="J37" s="38">
        <f t="shared" si="5"/>
        <v>0</v>
      </c>
    </row>
    <row r="38" spans="1:10" x14ac:dyDescent="0.25">
      <c r="A38" s="6" t="s">
        <v>4</v>
      </c>
      <c r="B38" s="6" t="s">
        <v>69</v>
      </c>
      <c r="C38" s="6" t="s">
        <v>70</v>
      </c>
      <c r="D38" s="7">
        <v>11166</v>
      </c>
      <c r="E38" s="31">
        <v>534</v>
      </c>
      <c r="F38" s="7">
        <f t="shared" si="3"/>
        <v>11700</v>
      </c>
      <c r="G38" s="38">
        <f t="shared" si="2"/>
        <v>88153.650000000009</v>
      </c>
      <c r="H38" s="40">
        <v>11142.34</v>
      </c>
      <c r="I38" s="40">
        <f t="shared" si="6"/>
        <v>557.65999999999985</v>
      </c>
      <c r="J38" s="38">
        <f t="shared" si="5"/>
        <v>4201.6892699999989</v>
      </c>
    </row>
    <row r="39" spans="1:10" x14ac:dyDescent="0.25">
      <c r="A39" s="6" t="s">
        <v>4</v>
      </c>
      <c r="B39" s="6" t="s">
        <v>71</v>
      </c>
      <c r="C39" s="6" t="s">
        <v>72</v>
      </c>
      <c r="D39" s="7">
        <v>100</v>
      </c>
      <c r="E39" s="31">
        <v>160</v>
      </c>
      <c r="F39" s="7">
        <f t="shared" si="3"/>
        <v>260</v>
      </c>
      <c r="G39" s="38">
        <f t="shared" si="2"/>
        <v>1958.97</v>
      </c>
      <c r="H39" s="40">
        <v>96.93</v>
      </c>
      <c r="I39" s="40">
        <f t="shared" si="6"/>
        <v>163.07</v>
      </c>
      <c r="J39" s="38">
        <f t="shared" si="5"/>
        <v>1228.6509149999999</v>
      </c>
    </row>
    <row r="40" spans="1:10" x14ac:dyDescent="0.25">
      <c r="A40" s="6" t="s">
        <v>4</v>
      </c>
      <c r="B40" s="6" t="s">
        <v>73</v>
      </c>
      <c r="C40" s="6" t="s">
        <v>74</v>
      </c>
      <c r="D40" s="7">
        <v>131</v>
      </c>
      <c r="E40" s="31">
        <v>60</v>
      </c>
      <c r="F40" s="7">
        <f t="shared" si="3"/>
        <v>191</v>
      </c>
      <c r="G40" s="38">
        <f t="shared" si="2"/>
        <v>1439.0895</v>
      </c>
      <c r="H40" s="40">
        <v>122.21</v>
      </c>
      <c r="I40" s="40">
        <f t="shared" si="6"/>
        <v>68.790000000000006</v>
      </c>
      <c r="J40" s="38">
        <f t="shared" si="5"/>
        <v>518.29825500000004</v>
      </c>
    </row>
    <row r="41" spans="1:10" x14ac:dyDescent="0.25">
      <c r="A41" s="6" t="s">
        <v>4</v>
      </c>
      <c r="B41" s="6" t="s">
        <v>75</v>
      </c>
      <c r="C41" s="6" t="s">
        <v>76</v>
      </c>
      <c r="D41" s="7">
        <v>2389</v>
      </c>
      <c r="E41" s="31">
        <v>211</v>
      </c>
      <c r="F41" s="7">
        <f t="shared" si="3"/>
        <v>2600</v>
      </c>
      <c r="G41" s="38">
        <f t="shared" si="2"/>
        <v>19589.7</v>
      </c>
      <c r="H41" s="40">
        <v>1953.07</v>
      </c>
      <c r="I41" s="40">
        <f t="shared" si="6"/>
        <v>646.93000000000006</v>
      </c>
      <c r="J41" s="38">
        <f t="shared" si="5"/>
        <v>4874.2940850000005</v>
      </c>
    </row>
    <row r="42" spans="1:10" x14ac:dyDescent="0.25">
      <c r="A42" s="15">
        <v>31</v>
      </c>
      <c r="B42" s="15">
        <v>32389</v>
      </c>
      <c r="C42" s="6" t="s">
        <v>195</v>
      </c>
      <c r="D42" s="7">
        <v>1522</v>
      </c>
      <c r="E42" s="31">
        <v>-222</v>
      </c>
      <c r="F42" s="7">
        <f t="shared" si="3"/>
        <v>1300</v>
      </c>
      <c r="G42" s="38">
        <f t="shared" si="2"/>
        <v>9794.85</v>
      </c>
      <c r="H42" s="40">
        <v>1255.6199999999999</v>
      </c>
      <c r="I42" s="40">
        <f t="shared" si="6"/>
        <v>44.380000000000109</v>
      </c>
      <c r="J42" s="38">
        <f t="shared" si="5"/>
        <v>334.38111000000083</v>
      </c>
    </row>
    <row r="43" spans="1:10" x14ac:dyDescent="0.25">
      <c r="A43" s="6" t="s">
        <v>4</v>
      </c>
      <c r="B43" s="6" t="s">
        <v>77</v>
      </c>
      <c r="C43" s="6" t="s">
        <v>78</v>
      </c>
      <c r="D43" s="7">
        <v>0</v>
      </c>
      <c r="E43" s="31">
        <v>3700</v>
      </c>
      <c r="F43" s="7">
        <f t="shared" si="3"/>
        <v>3700</v>
      </c>
      <c r="G43" s="38">
        <f t="shared" si="2"/>
        <v>27877.65</v>
      </c>
      <c r="H43" s="40">
        <v>2127.14</v>
      </c>
      <c r="I43" s="40">
        <f t="shared" si="6"/>
        <v>1572.8600000000001</v>
      </c>
      <c r="J43" s="38">
        <f t="shared" si="5"/>
        <v>11850.713670000001</v>
      </c>
    </row>
    <row r="44" spans="1:10" x14ac:dyDescent="0.25">
      <c r="A44" s="6" t="s">
        <v>4</v>
      </c>
      <c r="B44" s="6" t="s">
        <v>79</v>
      </c>
      <c r="C44" s="6" t="s">
        <v>80</v>
      </c>
      <c r="D44" s="7">
        <v>0</v>
      </c>
      <c r="E44" s="31">
        <v>350</v>
      </c>
      <c r="F44" s="7">
        <f t="shared" si="3"/>
        <v>350</v>
      </c>
      <c r="G44" s="38">
        <f t="shared" si="2"/>
        <v>2637.0750000000003</v>
      </c>
      <c r="H44" s="40">
        <v>0</v>
      </c>
      <c r="I44" s="40">
        <f t="shared" si="6"/>
        <v>350</v>
      </c>
      <c r="J44" s="38">
        <f t="shared" si="5"/>
        <v>2637.0750000000003</v>
      </c>
    </row>
    <row r="45" spans="1:10" x14ac:dyDescent="0.25">
      <c r="A45" s="6" t="s">
        <v>4</v>
      </c>
      <c r="B45" s="6" t="s">
        <v>81</v>
      </c>
      <c r="C45" s="6" t="s">
        <v>82</v>
      </c>
      <c r="D45" s="7">
        <v>0</v>
      </c>
      <c r="E45" s="31">
        <v>4400</v>
      </c>
      <c r="F45" s="7">
        <f t="shared" si="3"/>
        <v>4400</v>
      </c>
      <c r="G45" s="38">
        <f t="shared" si="2"/>
        <v>33151.800000000003</v>
      </c>
      <c r="H45" s="40">
        <v>4400</v>
      </c>
      <c r="I45" s="40">
        <f>F45-H45</f>
        <v>0</v>
      </c>
      <c r="J45" s="38">
        <f t="shared" si="5"/>
        <v>0</v>
      </c>
    </row>
    <row r="46" spans="1:10" ht="15.75" customHeight="1" x14ac:dyDescent="0.25">
      <c r="A46" s="6" t="s">
        <v>4</v>
      </c>
      <c r="B46" s="6" t="s">
        <v>164</v>
      </c>
      <c r="C46" s="6" t="s">
        <v>165</v>
      </c>
      <c r="D46" s="7">
        <v>2654</v>
      </c>
      <c r="E46" s="31">
        <v>46</v>
      </c>
      <c r="F46" s="7">
        <f t="shared" si="3"/>
        <v>2700</v>
      </c>
      <c r="G46" s="38">
        <f t="shared" si="2"/>
        <v>20343.150000000001</v>
      </c>
      <c r="H46" s="40">
        <v>2636.53</v>
      </c>
      <c r="I46" s="40">
        <f t="shared" si="6"/>
        <v>63.4699999999998</v>
      </c>
      <c r="J46" s="38">
        <f t="shared" si="5"/>
        <v>478.21471499999853</v>
      </c>
    </row>
    <row r="47" spans="1:10" x14ac:dyDescent="0.25">
      <c r="A47" s="6" t="s">
        <v>4</v>
      </c>
      <c r="B47" s="6" t="s">
        <v>84</v>
      </c>
      <c r="C47" s="6" t="s">
        <v>85</v>
      </c>
      <c r="D47" s="7">
        <v>1029</v>
      </c>
      <c r="E47" s="31">
        <v>207</v>
      </c>
      <c r="F47" s="7">
        <f t="shared" si="3"/>
        <v>1236</v>
      </c>
      <c r="G47" s="38">
        <f t="shared" si="2"/>
        <v>9312.6419999999998</v>
      </c>
      <c r="H47" s="40">
        <v>542.9</v>
      </c>
      <c r="I47" s="40">
        <f t="shared" si="6"/>
        <v>693.1</v>
      </c>
      <c r="J47" s="38">
        <f t="shared" si="5"/>
        <v>5222.1619500000006</v>
      </c>
    </row>
    <row r="48" spans="1:10" x14ac:dyDescent="0.25">
      <c r="A48" s="6" t="s">
        <v>4</v>
      </c>
      <c r="B48" s="6" t="s">
        <v>86</v>
      </c>
      <c r="C48" s="6" t="s">
        <v>87</v>
      </c>
      <c r="D48" s="7">
        <v>531</v>
      </c>
      <c r="E48" s="31">
        <v>-167</v>
      </c>
      <c r="F48" s="7">
        <f t="shared" si="3"/>
        <v>364</v>
      </c>
      <c r="G48" s="38">
        <f t="shared" si="2"/>
        <v>2742.558</v>
      </c>
      <c r="H48" s="40">
        <v>236.09</v>
      </c>
      <c r="I48" s="40">
        <f t="shared" si="6"/>
        <v>127.91</v>
      </c>
      <c r="J48" s="38">
        <f t="shared" si="5"/>
        <v>963.73789499999998</v>
      </c>
    </row>
    <row r="49" spans="1:10" x14ac:dyDescent="0.25">
      <c r="A49" s="6" t="s">
        <v>4</v>
      </c>
      <c r="B49" s="6" t="s">
        <v>88</v>
      </c>
      <c r="C49" s="6" t="s">
        <v>83</v>
      </c>
      <c r="D49" s="7">
        <v>364</v>
      </c>
      <c r="E49" s="31">
        <v>1636</v>
      </c>
      <c r="F49" s="7">
        <f t="shared" si="3"/>
        <v>2000</v>
      </c>
      <c r="G49" s="38">
        <f t="shared" si="2"/>
        <v>15069</v>
      </c>
      <c r="H49" s="40">
        <v>1988.66</v>
      </c>
      <c r="I49" s="40">
        <f t="shared" si="6"/>
        <v>11.339999999999918</v>
      </c>
      <c r="J49" s="38">
        <f t="shared" si="5"/>
        <v>85.441229999999393</v>
      </c>
    </row>
    <row r="50" spans="1:10" x14ac:dyDescent="0.25">
      <c r="A50" s="6" t="s">
        <v>4</v>
      </c>
      <c r="B50" s="6" t="s">
        <v>89</v>
      </c>
      <c r="C50" s="6" t="s">
        <v>90</v>
      </c>
      <c r="D50" s="7">
        <v>1062</v>
      </c>
      <c r="E50" s="31">
        <v>188</v>
      </c>
      <c r="F50" s="7">
        <f t="shared" si="3"/>
        <v>1250</v>
      </c>
      <c r="G50" s="38">
        <f t="shared" si="2"/>
        <v>9418.125</v>
      </c>
      <c r="H50" s="40">
        <v>860.2</v>
      </c>
      <c r="I50" s="40">
        <f t="shared" si="6"/>
        <v>389.79999999999995</v>
      </c>
      <c r="J50" s="38">
        <f t="shared" si="5"/>
        <v>2936.9480999999996</v>
      </c>
    </row>
    <row r="51" spans="1:10" s="5" customFormat="1" x14ac:dyDescent="0.25">
      <c r="A51" s="8"/>
      <c r="B51" s="8" t="s">
        <v>91</v>
      </c>
      <c r="C51" s="8" t="s">
        <v>92</v>
      </c>
      <c r="D51" s="9">
        <f>D58+D68+D73+D77+D94+D52</f>
        <v>279787</v>
      </c>
      <c r="E51" s="9">
        <f>E58+E68+E73+E77+E94+E52</f>
        <v>89172</v>
      </c>
      <c r="F51" s="9">
        <f>F58+F68+F73+F77+F94+F52</f>
        <v>368959</v>
      </c>
      <c r="G51" s="38">
        <f t="shared" si="2"/>
        <v>2779921.5855</v>
      </c>
      <c r="H51" s="39"/>
      <c r="I51" s="40">
        <f t="shared" si="6"/>
        <v>368959</v>
      </c>
      <c r="J51" s="38">
        <f t="shared" si="5"/>
        <v>2779921.5855</v>
      </c>
    </row>
    <row r="52" spans="1:10" s="5" customFormat="1" x14ac:dyDescent="0.25">
      <c r="A52" s="8"/>
      <c r="B52" s="29">
        <v>18055002</v>
      </c>
      <c r="C52" s="8" t="s">
        <v>150</v>
      </c>
      <c r="D52" s="9">
        <f>D53</f>
        <v>22203</v>
      </c>
      <c r="E52" s="9">
        <f>E53</f>
        <v>41322</v>
      </c>
      <c r="F52" s="9">
        <f>F53</f>
        <v>63525</v>
      </c>
      <c r="G52" s="38">
        <f>F52*7.5345</f>
        <v>478629.11250000005</v>
      </c>
      <c r="H52" s="40">
        <v>0</v>
      </c>
      <c r="I52" s="40">
        <f t="shared" si="6"/>
        <v>63525</v>
      </c>
      <c r="J52" s="38">
        <f t="shared" si="5"/>
        <v>478629.11250000005</v>
      </c>
    </row>
    <row r="53" spans="1:10" s="5" customFormat="1" x14ac:dyDescent="0.25">
      <c r="A53" s="29">
        <v>11</v>
      </c>
      <c r="B53" s="29"/>
      <c r="C53" s="8" t="s">
        <v>96</v>
      </c>
      <c r="D53" s="9">
        <f t="shared" ref="D53:E53" si="7">SUM(D54:D57)</f>
        <v>22203</v>
      </c>
      <c r="E53" s="9">
        <f t="shared" si="7"/>
        <v>41322</v>
      </c>
      <c r="F53" s="9">
        <f>SUM(F54:F57)</f>
        <v>63525</v>
      </c>
      <c r="G53" s="38">
        <f t="shared" si="2"/>
        <v>478629.11250000005</v>
      </c>
      <c r="H53" s="40">
        <v>0</v>
      </c>
      <c r="I53" s="40">
        <f t="shared" si="6"/>
        <v>63525</v>
      </c>
      <c r="J53" s="38">
        <f t="shared" si="5"/>
        <v>478629.11250000005</v>
      </c>
    </row>
    <row r="54" spans="1:10" s="5" customFormat="1" x14ac:dyDescent="0.25">
      <c r="A54" s="29"/>
      <c r="B54" s="30">
        <v>32231</v>
      </c>
      <c r="C54" s="17" t="s">
        <v>32</v>
      </c>
      <c r="D54" s="31">
        <v>7980</v>
      </c>
      <c r="E54" s="31">
        <v>0</v>
      </c>
      <c r="F54" s="31">
        <f>D54+E54</f>
        <v>7980</v>
      </c>
      <c r="G54" s="38">
        <f t="shared" si="2"/>
        <v>60125.310000000005</v>
      </c>
      <c r="H54" s="40">
        <v>0</v>
      </c>
      <c r="I54" s="40">
        <f t="shared" si="6"/>
        <v>7980</v>
      </c>
      <c r="J54" s="38">
        <f t="shared" si="5"/>
        <v>60125.310000000005</v>
      </c>
    </row>
    <row r="55" spans="1:10" s="5" customFormat="1" x14ac:dyDescent="0.25">
      <c r="A55" s="29"/>
      <c r="B55" s="6" t="s">
        <v>37</v>
      </c>
      <c r="C55" s="6" t="s">
        <v>38</v>
      </c>
      <c r="D55" s="31">
        <v>8500</v>
      </c>
      <c r="E55" s="31">
        <v>0</v>
      </c>
      <c r="F55" s="31">
        <f>D55+E55</f>
        <v>8500</v>
      </c>
      <c r="G55" s="38">
        <f t="shared" si="2"/>
        <v>64043.25</v>
      </c>
      <c r="H55" s="40">
        <v>0</v>
      </c>
      <c r="I55" s="40">
        <f t="shared" si="6"/>
        <v>8500</v>
      </c>
      <c r="J55" s="38">
        <f t="shared" si="5"/>
        <v>64043.25</v>
      </c>
    </row>
    <row r="56" spans="1:10" s="5" customFormat="1" x14ac:dyDescent="0.25">
      <c r="A56" s="29"/>
      <c r="B56" s="15">
        <v>37219</v>
      </c>
      <c r="C56" s="41" t="s">
        <v>206</v>
      </c>
      <c r="D56" s="31">
        <v>0</v>
      </c>
      <c r="E56" s="31">
        <v>41322</v>
      </c>
      <c r="F56" s="31">
        <f>D56+E56</f>
        <v>41322</v>
      </c>
      <c r="G56" s="38"/>
      <c r="H56" s="40"/>
      <c r="I56" s="40"/>
      <c r="J56" s="38"/>
    </row>
    <row r="57" spans="1:10" s="5" customFormat="1" x14ac:dyDescent="0.25">
      <c r="A57" s="29"/>
      <c r="B57" s="15">
        <v>37221</v>
      </c>
      <c r="C57" s="41" t="s">
        <v>199</v>
      </c>
      <c r="D57" s="42">
        <v>5723</v>
      </c>
      <c r="E57" s="42">
        <v>0</v>
      </c>
      <c r="F57" s="31">
        <f>D57+E57</f>
        <v>5723</v>
      </c>
      <c r="G57" s="38"/>
      <c r="H57" s="40"/>
      <c r="I57" s="40"/>
      <c r="J57" s="38"/>
    </row>
    <row r="58" spans="1:10" s="5" customFormat="1" x14ac:dyDescent="0.25">
      <c r="A58" s="8"/>
      <c r="B58" s="8" t="s">
        <v>93</v>
      </c>
      <c r="C58" s="8" t="s">
        <v>94</v>
      </c>
      <c r="D58" s="9">
        <f>D59</f>
        <v>90029</v>
      </c>
      <c r="E58" s="9">
        <f t="shared" ref="E58:F58" si="8">E59</f>
        <v>9838</v>
      </c>
      <c r="F58" s="9">
        <f t="shared" si="8"/>
        <v>99867</v>
      </c>
      <c r="G58" s="38">
        <f t="shared" si="2"/>
        <v>752447.91150000005</v>
      </c>
      <c r="H58" s="40">
        <v>0</v>
      </c>
      <c r="I58" s="40">
        <f t="shared" si="6"/>
        <v>99867</v>
      </c>
      <c r="J58" s="38">
        <f t="shared" si="5"/>
        <v>752447.91150000005</v>
      </c>
    </row>
    <row r="59" spans="1:10" s="5" customFormat="1" x14ac:dyDescent="0.25">
      <c r="A59" s="8" t="s">
        <v>95</v>
      </c>
      <c r="B59" s="8"/>
      <c r="C59" s="8" t="s">
        <v>96</v>
      </c>
      <c r="D59" s="9">
        <f>SUM(D60:D67)</f>
        <v>90029</v>
      </c>
      <c r="E59" s="9">
        <f>SUM(E60:E67)</f>
        <v>9838</v>
      </c>
      <c r="F59" s="9">
        <f t="shared" ref="F59" si="9">SUM(F60:F67)</f>
        <v>99867</v>
      </c>
      <c r="G59" s="38">
        <f t="shared" si="2"/>
        <v>752447.91150000005</v>
      </c>
      <c r="H59" s="40">
        <v>0</v>
      </c>
      <c r="I59" s="40">
        <f t="shared" si="6"/>
        <v>99867</v>
      </c>
      <c r="J59" s="38">
        <f t="shared" si="5"/>
        <v>752447.91150000005</v>
      </c>
    </row>
    <row r="60" spans="1:10" x14ac:dyDescent="0.25">
      <c r="A60" s="6" t="s">
        <v>95</v>
      </c>
      <c r="B60" s="6" t="s">
        <v>97</v>
      </c>
      <c r="C60" s="6" t="s">
        <v>98</v>
      </c>
      <c r="D60" s="7">
        <v>72034</v>
      </c>
      <c r="E60" s="7">
        <v>6966</v>
      </c>
      <c r="F60" s="7">
        <f>D60+E60</f>
        <v>79000</v>
      </c>
      <c r="G60" s="38">
        <f t="shared" si="2"/>
        <v>595225.5</v>
      </c>
      <c r="H60" s="40">
        <v>0</v>
      </c>
      <c r="I60" s="40">
        <f t="shared" si="6"/>
        <v>79000</v>
      </c>
      <c r="J60" s="38">
        <f t="shared" si="5"/>
        <v>595225.5</v>
      </c>
    </row>
    <row r="61" spans="1:10" x14ac:dyDescent="0.25">
      <c r="A61" s="6" t="s">
        <v>95</v>
      </c>
      <c r="B61" s="6" t="s">
        <v>99</v>
      </c>
      <c r="C61" s="6" t="s">
        <v>100</v>
      </c>
      <c r="D61" s="7">
        <v>1000</v>
      </c>
      <c r="E61" s="7">
        <v>1100</v>
      </c>
      <c r="F61" s="7">
        <f t="shared" ref="F61:F67" si="10">D61+E61</f>
        <v>2100</v>
      </c>
      <c r="G61" s="38">
        <f t="shared" si="2"/>
        <v>15822.45</v>
      </c>
      <c r="H61" s="40">
        <v>0</v>
      </c>
      <c r="I61" s="40">
        <f t="shared" si="6"/>
        <v>2100</v>
      </c>
      <c r="J61" s="38">
        <f t="shared" si="5"/>
        <v>15822.45</v>
      </c>
    </row>
    <row r="62" spans="1:10" x14ac:dyDescent="0.25">
      <c r="A62" s="6" t="s">
        <v>95</v>
      </c>
      <c r="B62" s="6" t="s">
        <v>101</v>
      </c>
      <c r="C62" s="6" t="s">
        <v>102</v>
      </c>
      <c r="D62" s="7">
        <v>531</v>
      </c>
      <c r="E62" s="7">
        <v>-131</v>
      </c>
      <c r="F62" s="7">
        <f t="shared" si="10"/>
        <v>400</v>
      </c>
      <c r="G62" s="38">
        <f t="shared" si="2"/>
        <v>3013.8</v>
      </c>
      <c r="H62" s="40">
        <v>0</v>
      </c>
      <c r="I62" s="40">
        <f t="shared" si="6"/>
        <v>400</v>
      </c>
      <c r="J62" s="38">
        <f t="shared" si="5"/>
        <v>3013.8</v>
      </c>
    </row>
    <row r="63" spans="1:10" x14ac:dyDescent="0.25">
      <c r="A63" s="6" t="s">
        <v>95</v>
      </c>
      <c r="B63" s="6" t="s">
        <v>103</v>
      </c>
      <c r="C63" s="6" t="s">
        <v>104</v>
      </c>
      <c r="D63" s="7">
        <v>2100</v>
      </c>
      <c r="E63" s="7">
        <v>-65</v>
      </c>
      <c r="F63" s="7">
        <f t="shared" si="10"/>
        <v>2035</v>
      </c>
      <c r="G63" s="38">
        <f t="shared" si="2"/>
        <v>15332.7075</v>
      </c>
      <c r="H63" s="40">
        <v>0</v>
      </c>
      <c r="I63" s="40">
        <f t="shared" si="6"/>
        <v>2035</v>
      </c>
      <c r="J63" s="38">
        <f t="shared" si="5"/>
        <v>15332.7075</v>
      </c>
    </row>
    <row r="64" spans="1:10" x14ac:dyDescent="0.25">
      <c r="A64" s="6" t="s">
        <v>95</v>
      </c>
      <c r="B64" s="6" t="s">
        <v>105</v>
      </c>
      <c r="C64" s="6" t="s">
        <v>106</v>
      </c>
      <c r="D64" s="7">
        <v>0</v>
      </c>
      <c r="E64" s="7">
        <v>0</v>
      </c>
      <c r="F64" s="7">
        <f t="shared" si="10"/>
        <v>0</v>
      </c>
      <c r="G64" s="38">
        <f t="shared" si="2"/>
        <v>0</v>
      </c>
      <c r="H64" s="40">
        <v>0</v>
      </c>
      <c r="I64" s="40">
        <f t="shared" si="6"/>
        <v>0</v>
      </c>
      <c r="J64" s="38">
        <f t="shared" si="5"/>
        <v>0</v>
      </c>
    </row>
    <row r="65" spans="1:10" x14ac:dyDescent="0.25">
      <c r="A65" s="6" t="s">
        <v>95</v>
      </c>
      <c r="B65" s="6" t="s">
        <v>107</v>
      </c>
      <c r="C65" s="6" t="s">
        <v>108</v>
      </c>
      <c r="D65" s="7">
        <v>1200</v>
      </c>
      <c r="E65" s="7">
        <v>1132</v>
      </c>
      <c r="F65" s="7">
        <f t="shared" si="10"/>
        <v>2332</v>
      </c>
      <c r="G65" s="38">
        <f t="shared" si="2"/>
        <v>17570.454000000002</v>
      </c>
      <c r="H65" s="40">
        <v>0</v>
      </c>
      <c r="I65" s="40">
        <f t="shared" si="6"/>
        <v>2332</v>
      </c>
      <c r="J65" s="38">
        <f t="shared" si="5"/>
        <v>17570.454000000002</v>
      </c>
    </row>
    <row r="66" spans="1:10" x14ac:dyDescent="0.25">
      <c r="A66" s="6" t="s">
        <v>95</v>
      </c>
      <c r="B66" s="6" t="s">
        <v>109</v>
      </c>
      <c r="C66" s="6" t="s">
        <v>110</v>
      </c>
      <c r="D66" s="7">
        <v>12500</v>
      </c>
      <c r="E66" s="7">
        <v>500</v>
      </c>
      <c r="F66" s="7">
        <f t="shared" si="10"/>
        <v>13000</v>
      </c>
      <c r="G66" s="38">
        <f t="shared" si="2"/>
        <v>97948.5</v>
      </c>
      <c r="H66" s="40">
        <v>0</v>
      </c>
      <c r="I66" s="40">
        <f t="shared" si="6"/>
        <v>13000</v>
      </c>
      <c r="J66" s="38">
        <f t="shared" si="5"/>
        <v>97948.5</v>
      </c>
    </row>
    <row r="67" spans="1:10" x14ac:dyDescent="0.25">
      <c r="A67" s="6" t="s">
        <v>95</v>
      </c>
      <c r="B67" s="6" t="s">
        <v>111</v>
      </c>
      <c r="C67" s="6" t="s">
        <v>112</v>
      </c>
      <c r="D67" s="7">
        <v>664</v>
      </c>
      <c r="E67" s="7">
        <v>336</v>
      </c>
      <c r="F67" s="7">
        <f t="shared" si="10"/>
        <v>1000</v>
      </c>
      <c r="G67" s="38">
        <f t="shared" si="2"/>
        <v>7534.5</v>
      </c>
      <c r="H67" s="40">
        <v>0</v>
      </c>
      <c r="I67" s="40">
        <f t="shared" si="6"/>
        <v>1000</v>
      </c>
      <c r="J67" s="38">
        <f t="shared" si="5"/>
        <v>7534.5</v>
      </c>
    </row>
    <row r="68" spans="1:10" s="5" customFormat="1" x14ac:dyDescent="0.25">
      <c r="A68" s="8"/>
      <c r="B68" s="8" t="s">
        <v>113</v>
      </c>
      <c r="C68" s="8" t="s">
        <v>114</v>
      </c>
      <c r="D68" s="9">
        <f>D69+D71</f>
        <v>50998</v>
      </c>
      <c r="E68" s="9">
        <f t="shared" ref="E68:F68" si="11">E69+E71</f>
        <v>37780</v>
      </c>
      <c r="F68" s="9">
        <f t="shared" si="11"/>
        <v>88778</v>
      </c>
      <c r="G68" s="38">
        <f t="shared" si="2"/>
        <v>668897.84100000001</v>
      </c>
      <c r="H68" s="40">
        <v>0</v>
      </c>
      <c r="I68" s="40">
        <f t="shared" si="6"/>
        <v>88778</v>
      </c>
      <c r="J68" s="38">
        <f t="shared" si="5"/>
        <v>668897.84100000001</v>
      </c>
    </row>
    <row r="69" spans="1:10" s="5" customFormat="1" x14ac:dyDescent="0.25">
      <c r="A69" s="8" t="s">
        <v>95</v>
      </c>
      <c r="B69" s="8"/>
      <c r="C69" s="8" t="s">
        <v>96</v>
      </c>
      <c r="D69" s="9">
        <f>D70</f>
        <v>19808</v>
      </c>
      <c r="E69" s="9">
        <f t="shared" ref="E69:F71" si="12">E70</f>
        <v>37780</v>
      </c>
      <c r="F69" s="9">
        <f t="shared" si="12"/>
        <v>57588</v>
      </c>
      <c r="G69" s="38">
        <f t="shared" si="2"/>
        <v>433896.78600000002</v>
      </c>
      <c r="H69" s="40">
        <v>0</v>
      </c>
      <c r="I69" s="40">
        <f t="shared" si="6"/>
        <v>57588</v>
      </c>
      <c r="J69" s="38">
        <f t="shared" si="5"/>
        <v>433896.78600000002</v>
      </c>
    </row>
    <row r="70" spans="1:10" x14ac:dyDescent="0.25">
      <c r="A70" s="6" t="s">
        <v>95</v>
      </c>
      <c r="B70" s="6" t="s">
        <v>51</v>
      </c>
      <c r="C70" s="6" t="s">
        <v>52</v>
      </c>
      <c r="D70" s="7">
        <v>19808</v>
      </c>
      <c r="E70" s="7">
        <v>37780</v>
      </c>
      <c r="F70" s="7">
        <f>D70+E70</f>
        <v>57588</v>
      </c>
      <c r="G70" s="38">
        <f t="shared" si="2"/>
        <v>433896.78600000002</v>
      </c>
      <c r="H70" s="40">
        <v>0</v>
      </c>
      <c r="I70" s="40">
        <f t="shared" si="6"/>
        <v>57588</v>
      </c>
      <c r="J70" s="38">
        <f t="shared" si="5"/>
        <v>433896.78600000002</v>
      </c>
    </row>
    <row r="71" spans="1:10" x14ac:dyDescent="0.25">
      <c r="A71" s="29">
        <v>22</v>
      </c>
      <c r="B71" s="8"/>
      <c r="C71" s="8" t="s">
        <v>197</v>
      </c>
      <c r="D71" s="9">
        <f>D72</f>
        <v>31190</v>
      </c>
      <c r="E71" s="9">
        <f t="shared" si="12"/>
        <v>0</v>
      </c>
      <c r="F71" s="9">
        <f t="shared" si="12"/>
        <v>31190</v>
      </c>
      <c r="G71" s="38"/>
      <c r="H71" s="40"/>
      <c r="I71" s="40"/>
      <c r="J71" s="38"/>
    </row>
    <row r="72" spans="1:10" x14ac:dyDescent="0.25">
      <c r="A72" s="15">
        <v>22</v>
      </c>
      <c r="B72" s="6" t="s">
        <v>51</v>
      </c>
      <c r="C72" s="6" t="s">
        <v>52</v>
      </c>
      <c r="D72" s="7">
        <v>31190</v>
      </c>
      <c r="E72" s="7">
        <v>0</v>
      </c>
      <c r="F72" s="7">
        <f>D72+E72</f>
        <v>31190</v>
      </c>
      <c r="G72" s="38"/>
      <c r="H72" s="40"/>
      <c r="I72" s="40"/>
      <c r="J72" s="38"/>
    </row>
    <row r="73" spans="1:10" s="5" customFormat="1" x14ac:dyDescent="0.25">
      <c r="A73" s="8"/>
      <c r="B73" s="8" t="s">
        <v>115</v>
      </c>
      <c r="C73" s="8" t="s">
        <v>116</v>
      </c>
      <c r="D73" s="9">
        <f>D74</f>
        <v>22500</v>
      </c>
      <c r="E73" s="9">
        <f t="shared" ref="E73:F73" si="13">E74</f>
        <v>-3000</v>
      </c>
      <c r="F73" s="9">
        <f t="shared" si="13"/>
        <v>19500</v>
      </c>
      <c r="G73" s="38">
        <f t="shared" si="2"/>
        <v>146922.75</v>
      </c>
      <c r="H73" s="40">
        <v>0</v>
      </c>
      <c r="I73" s="40">
        <f t="shared" si="6"/>
        <v>19500</v>
      </c>
      <c r="J73" s="38">
        <f t="shared" si="5"/>
        <v>146922.75</v>
      </c>
    </row>
    <row r="74" spans="1:10" s="5" customFormat="1" x14ac:dyDescent="0.25">
      <c r="A74" s="8" t="s">
        <v>95</v>
      </c>
      <c r="B74" s="8"/>
      <c r="C74" s="8" t="s">
        <v>96</v>
      </c>
      <c r="D74" s="9">
        <f>D75+D76</f>
        <v>22500</v>
      </c>
      <c r="E74" s="9">
        <f t="shared" ref="E74:F74" si="14">E75+E76</f>
        <v>-3000</v>
      </c>
      <c r="F74" s="9">
        <f t="shared" si="14"/>
        <v>19500</v>
      </c>
      <c r="G74" s="38">
        <f t="shared" si="2"/>
        <v>146922.75</v>
      </c>
      <c r="H74" s="40">
        <v>0</v>
      </c>
      <c r="I74" s="40">
        <f t="shared" si="6"/>
        <v>19500</v>
      </c>
      <c r="J74" s="38">
        <f t="shared" si="5"/>
        <v>146922.75</v>
      </c>
    </row>
    <row r="75" spans="1:10" x14ac:dyDescent="0.25">
      <c r="A75" s="6" t="s">
        <v>95</v>
      </c>
      <c r="B75" s="6" t="s">
        <v>97</v>
      </c>
      <c r="C75" s="6" t="s">
        <v>98</v>
      </c>
      <c r="D75" s="7">
        <v>19000</v>
      </c>
      <c r="E75" s="7">
        <v>-2500</v>
      </c>
      <c r="F75" s="7">
        <f>D75+E75</f>
        <v>16500</v>
      </c>
      <c r="G75" s="38">
        <f t="shared" si="2"/>
        <v>124319.25</v>
      </c>
      <c r="H75" s="40">
        <v>0</v>
      </c>
      <c r="I75" s="40">
        <f t="shared" si="6"/>
        <v>16500</v>
      </c>
      <c r="J75" s="38">
        <f t="shared" si="5"/>
        <v>124319.25</v>
      </c>
    </row>
    <row r="76" spans="1:10" x14ac:dyDescent="0.25">
      <c r="A76" s="6" t="s">
        <v>95</v>
      </c>
      <c r="B76" s="6" t="s">
        <v>109</v>
      </c>
      <c r="C76" s="6" t="s">
        <v>110</v>
      </c>
      <c r="D76" s="7">
        <v>3500</v>
      </c>
      <c r="E76" s="7">
        <v>-500</v>
      </c>
      <c r="F76" s="7">
        <f>D76+E76</f>
        <v>3000</v>
      </c>
      <c r="G76" s="38">
        <f t="shared" si="2"/>
        <v>22603.5</v>
      </c>
      <c r="H76" s="40">
        <v>0</v>
      </c>
      <c r="I76" s="40">
        <f t="shared" si="6"/>
        <v>3000</v>
      </c>
      <c r="J76" s="38">
        <f t="shared" si="5"/>
        <v>22603.5</v>
      </c>
    </row>
    <row r="77" spans="1:10" s="5" customFormat="1" x14ac:dyDescent="0.25">
      <c r="A77" s="8"/>
      <c r="B77" s="8" t="s">
        <v>117</v>
      </c>
      <c r="C77" s="8" t="s">
        <v>118</v>
      </c>
      <c r="D77" s="9">
        <f>D78+D86</f>
        <v>89077</v>
      </c>
      <c r="E77" s="9">
        <f t="shared" ref="E77:F77" si="15">E78+E86</f>
        <v>3232</v>
      </c>
      <c r="F77" s="9">
        <f t="shared" si="15"/>
        <v>92309</v>
      </c>
      <c r="G77" s="38">
        <f t="shared" si="2"/>
        <v>695502.1605</v>
      </c>
      <c r="H77" s="40">
        <v>0</v>
      </c>
      <c r="I77" s="40">
        <f t="shared" si="6"/>
        <v>92309</v>
      </c>
      <c r="J77" s="38">
        <f t="shared" si="5"/>
        <v>695502.1605</v>
      </c>
    </row>
    <row r="78" spans="1:10" s="5" customFormat="1" x14ac:dyDescent="0.25">
      <c r="A78" s="8" t="s">
        <v>95</v>
      </c>
      <c r="B78" s="8"/>
      <c r="C78" s="8" t="s">
        <v>96</v>
      </c>
      <c r="D78" s="9">
        <f>SUM(D79:D85)</f>
        <v>48279</v>
      </c>
      <c r="E78" s="9">
        <f t="shared" ref="E78:F78" si="16">SUM(E79:E85)</f>
        <v>4093</v>
      </c>
      <c r="F78" s="9">
        <f t="shared" si="16"/>
        <v>52372</v>
      </c>
      <c r="G78" s="38">
        <f t="shared" si="2"/>
        <v>394596.83400000003</v>
      </c>
      <c r="H78" s="40">
        <v>0</v>
      </c>
      <c r="I78" s="40">
        <f t="shared" si="6"/>
        <v>52372</v>
      </c>
      <c r="J78" s="38">
        <f t="shared" ref="J78:J106" si="17">I78*7.5345</f>
        <v>394596.83400000003</v>
      </c>
    </row>
    <row r="79" spans="1:10" x14ac:dyDescent="0.25">
      <c r="A79" s="6" t="s">
        <v>95</v>
      </c>
      <c r="B79" s="6" t="s">
        <v>97</v>
      </c>
      <c r="C79" s="6" t="s">
        <v>98</v>
      </c>
      <c r="D79" s="7">
        <v>36101</v>
      </c>
      <c r="E79" s="7">
        <v>2355</v>
      </c>
      <c r="F79" s="7">
        <f>D79+E79</f>
        <v>38456</v>
      </c>
      <c r="G79" s="38">
        <f t="shared" ref="G79:G106" si="18">F79*7.5345</f>
        <v>289746.73200000002</v>
      </c>
      <c r="H79" s="40">
        <v>0</v>
      </c>
      <c r="I79" s="40">
        <f t="shared" si="6"/>
        <v>38456</v>
      </c>
      <c r="J79" s="38">
        <f t="shared" si="17"/>
        <v>289746.73200000002</v>
      </c>
    </row>
    <row r="80" spans="1:10" x14ac:dyDescent="0.25">
      <c r="A80" s="6" t="s">
        <v>95</v>
      </c>
      <c r="B80" s="6" t="s">
        <v>99</v>
      </c>
      <c r="C80" s="6" t="s">
        <v>100</v>
      </c>
      <c r="D80" s="7">
        <v>2389</v>
      </c>
      <c r="E80" s="7">
        <v>-18</v>
      </c>
      <c r="F80" s="7">
        <f t="shared" ref="F80:F85" si="19">D80+E80</f>
        <v>2371</v>
      </c>
      <c r="G80" s="38">
        <f t="shared" si="18"/>
        <v>17864.299500000001</v>
      </c>
      <c r="H80" s="40">
        <v>0</v>
      </c>
      <c r="I80" s="40">
        <f t="shared" si="6"/>
        <v>2371</v>
      </c>
      <c r="J80" s="38">
        <f t="shared" si="17"/>
        <v>17864.299500000001</v>
      </c>
    </row>
    <row r="81" spans="1:10" x14ac:dyDescent="0.25">
      <c r="A81" s="6" t="s">
        <v>95</v>
      </c>
      <c r="B81" s="6" t="s">
        <v>101</v>
      </c>
      <c r="C81" s="6" t="s">
        <v>102</v>
      </c>
      <c r="D81" s="7">
        <v>929</v>
      </c>
      <c r="E81" s="7">
        <v>-629</v>
      </c>
      <c r="F81" s="7">
        <f t="shared" si="19"/>
        <v>300</v>
      </c>
      <c r="G81" s="38">
        <f t="shared" si="18"/>
        <v>2260.35</v>
      </c>
      <c r="H81" s="40">
        <v>0</v>
      </c>
      <c r="I81" s="40">
        <f t="shared" si="6"/>
        <v>300</v>
      </c>
      <c r="J81" s="38">
        <f t="shared" si="17"/>
        <v>2260.35</v>
      </c>
    </row>
    <row r="82" spans="1:10" x14ac:dyDescent="0.25">
      <c r="A82" s="6" t="s">
        <v>95</v>
      </c>
      <c r="B82" s="6" t="s">
        <v>105</v>
      </c>
      <c r="C82" s="6" t="s">
        <v>106</v>
      </c>
      <c r="D82" s="7">
        <v>265</v>
      </c>
      <c r="E82" s="7">
        <v>-265</v>
      </c>
      <c r="F82" s="7">
        <f t="shared" si="19"/>
        <v>0</v>
      </c>
      <c r="G82" s="38">
        <f t="shared" si="18"/>
        <v>0</v>
      </c>
      <c r="H82" s="40">
        <v>0</v>
      </c>
      <c r="I82" s="40">
        <f t="shared" si="6"/>
        <v>0</v>
      </c>
      <c r="J82" s="38">
        <f t="shared" si="17"/>
        <v>0</v>
      </c>
    </row>
    <row r="83" spans="1:10" x14ac:dyDescent="0.25">
      <c r="A83" s="6" t="s">
        <v>95</v>
      </c>
      <c r="B83" s="6" t="s">
        <v>107</v>
      </c>
      <c r="C83" s="6" t="s">
        <v>108</v>
      </c>
      <c r="D83" s="7">
        <v>1162</v>
      </c>
      <c r="E83" s="7">
        <v>848</v>
      </c>
      <c r="F83" s="7">
        <f t="shared" si="19"/>
        <v>2010</v>
      </c>
      <c r="G83" s="38">
        <f t="shared" si="18"/>
        <v>15144.345000000001</v>
      </c>
      <c r="H83" s="40">
        <v>0</v>
      </c>
      <c r="I83" s="40">
        <f t="shared" si="6"/>
        <v>2010</v>
      </c>
      <c r="J83" s="38">
        <f t="shared" si="17"/>
        <v>15144.345000000001</v>
      </c>
    </row>
    <row r="84" spans="1:10" x14ac:dyDescent="0.25">
      <c r="A84" s="6" t="s">
        <v>95</v>
      </c>
      <c r="B84" s="6" t="s">
        <v>109</v>
      </c>
      <c r="C84" s="6" t="s">
        <v>110</v>
      </c>
      <c r="D84" s="7">
        <v>6238</v>
      </c>
      <c r="E84" s="7">
        <v>1762</v>
      </c>
      <c r="F84" s="7">
        <f t="shared" si="19"/>
        <v>8000</v>
      </c>
      <c r="G84" s="38">
        <f t="shared" si="18"/>
        <v>60276</v>
      </c>
      <c r="H84" s="40">
        <v>0</v>
      </c>
      <c r="I84" s="40">
        <f t="shared" si="6"/>
        <v>8000</v>
      </c>
      <c r="J84" s="38">
        <f t="shared" si="17"/>
        <v>60276</v>
      </c>
    </row>
    <row r="85" spans="1:10" x14ac:dyDescent="0.25">
      <c r="A85" s="6" t="s">
        <v>95</v>
      </c>
      <c r="B85" s="6" t="s">
        <v>111</v>
      </c>
      <c r="C85" s="6" t="s">
        <v>112</v>
      </c>
      <c r="D85" s="7">
        <v>1195</v>
      </c>
      <c r="E85" s="7">
        <v>40</v>
      </c>
      <c r="F85" s="7">
        <f t="shared" si="19"/>
        <v>1235</v>
      </c>
      <c r="G85" s="38">
        <f t="shared" si="18"/>
        <v>9305.1075000000001</v>
      </c>
      <c r="H85" s="40">
        <v>0</v>
      </c>
      <c r="I85" s="40">
        <f t="shared" si="6"/>
        <v>1235</v>
      </c>
      <c r="J85" s="38">
        <f t="shared" si="17"/>
        <v>9305.1075000000001</v>
      </c>
    </row>
    <row r="86" spans="1:10" s="5" customFormat="1" x14ac:dyDescent="0.25">
      <c r="A86" s="8" t="s">
        <v>119</v>
      </c>
      <c r="B86" s="8"/>
      <c r="C86" s="8" t="s">
        <v>120</v>
      </c>
      <c r="D86" s="9">
        <f>SUM(D87:D93)</f>
        <v>40798</v>
      </c>
      <c r="E86" s="9">
        <f t="shared" ref="E86:F86" si="20">SUM(E87:E93)</f>
        <v>-861</v>
      </c>
      <c r="F86" s="9">
        <f t="shared" si="20"/>
        <v>39937</v>
      </c>
      <c r="G86" s="38">
        <f t="shared" si="18"/>
        <v>300905.32650000002</v>
      </c>
      <c r="H86" s="40">
        <v>0</v>
      </c>
      <c r="I86" s="40">
        <f t="shared" si="6"/>
        <v>39937</v>
      </c>
      <c r="J86" s="38">
        <f t="shared" si="17"/>
        <v>300905.32650000002</v>
      </c>
    </row>
    <row r="87" spans="1:10" x14ac:dyDescent="0.25">
      <c r="A87" s="6" t="s">
        <v>119</v>
      </c>
      <c r="B87" s="6" t="s">
        <v>97</v>
      </c>
      <c r="C87" s="6" t="s">
        <v>98</v>
      </c>
      <c r="D87" s="7">
        <v>30544</v>
      </c>
      <c r="E87" s="7">
        <v>0</v>
      </c>
      <c r="F87" s="7">
        <f>D87+E87</f>
        <v>30544</v>
      </c>
      <c r="G87" s="38">
        <f t="shared" si="18"/>
        <v>230133.76800000001</v>
      </c>
      <c r="H87" s="40">
        <v>0</v>
      </c>
      <c r="I87" s="40">
        <f t="shared" si="6"/>
        <v>30544</v>
      </c>
      <c r="J87" s="38">
        <f t="shared" si="17"/>
        <v>230133.76800000001</v>
      </c>
    </row>
    <row r="88" spans="1:10" x14ac:dyDescent="0.25">
      <c r="A88" s="6" t="s">
        <v>119</v>
      </c>
      <c r="B88" s="6" t="s">
        <v>99</v>
      </c>
      <c r="C88" s="6" t="s">
        <v>100</v>
      </c>
      <c r="D88" s="7">
        <v>929</v>
      </c>
      <c r="E88" s="7">
        <v>0</v>
      </c>
      <c r="F88" s="7">
        <f t="shared" ref="F88:F93" si="21">D88+E88</f>
        <v>929</v>
      </c>
      <c r="G88" s="38">
        <f t="shared" si="18"/>
        <v>6999.5505000000003</v>
      </c>
      <c r="H88" s="40">
        <v>0</v>
      </c>
      <c r="I88" s="40">
        <f t="shared" si="6"/>
        <v>929</v>
      </c>
      <c r="J88" s="38">
        <f t="shared" si="17"/>
        <v>6999.5505000000003</v>
      </c>
    </row>
    <row r="89" spans="1:10" x14ac:dyDescent="0.25">
      <c r="A89" s="6" t="s">
        <v>119</v>
      </c>
      <c r="B89" s="6" t="s">
        <v>101</v>
      </c>
      <c r="C89" s="6" t="s">
        <v>102</v>
      </c>
      <c r="D89" s="7">
        <v>796</v>
      </c>
      <c r="E89" s="7">
        <v>-596</v>
      </c>
      <c r="F89" s="7">
        <f t="shared" si="21"/>
        <v>200</v>
      </c>
      <c r="G89" s="38">
        <f t="shared" si="18"/>
        <v>1506.9</v>
      </c>
      <c r="H89" s="40">
        <v>0</v>
      </c>
      <c r="I89" s="40">
        <f t="shared" si="6"/>
        <v>200</v>
      </c>
      <c r="J89" s="38">
        <f t="shared" si="17"/>
        <v>1506.9</v>
      </c>
    </row>
    <row r="90" spans="1:10" x14ac:dyDescent="0.25">
      <c r="A90" s="6" t="s">
        <v>119</v>
      </c>
      <c r="B90" s="6" t="s">
        <v>105</v>
      </c>
      <c r="C90" s="6" t="s">
        <v>106</v>
      </c>
      <c r="D90" s="7">
        <v>265</v>
      </c>
      <c r="E90" s="7">
        <v>-265</v>
      </c>
      <c r="F90" s="7">
        <f t="shared" si="21"/>
        <v>0</v>
      </c>
      <c r="G90" s="38">
        <f t="shared" si="18"/>
        <v>0</v>
      </c>
      <c r="H90" s="40">
        <v>0</v>
      </c>
      <c r="I90" s="40">
        <f t="shared" si="6"/>
        <v>0</v>
      </c>
      <c r="J90" s="38">
        <f t="shared" si="17"/>
        <v>0</v>
      </c>
    </row>
    <row r="91" spans="1:10" x14ac:dyDescent="0.25">
      <c r="A91" s="6" t="s">
        <v>119</v>
      </c>
      <c r="B91" s="6" t="s">
        <v>107</v>
      </c>
      <c r="C91" s="6" t="s">
        <v>108</v>
      </c>
      <c r="D91" s="7">
        <v>2190</v>
      </c>
      <c r="E91" s="7">
        <v>0</v>
      </c>
      <c r="F91" s="7">
        <f t="shared" si="21"/>
        <v>2190</v>
      </c>
      <c r="G91" s="38">
        <f t="shared" si="18"/>
        <v>16500.555</v>
      </c>
      <c r="H91" s="40">
        <v>0</v>
      </c>
      <c r="I91" s="40">
        <f t="shared" ref="I91:I106" si="22">F91-H91</f>
        <v>2190</v>
      </c>
      <c r="J91" s="38">
        <f t="shared" si="17"/>
        <v>16500.555</v>
      </c>
    </row>
    <row r="92" spans="1:10" x14ac:dyDescent="0.25">
      <c r="A92" s="6" t="s">
        <v>119</v>
      </c>
      <c r="B92" s="6" t="s">
        <v>109</v>
      </c>
      <c r="C92" s="6" t="s">
        <v>110</v>
      </c>
      <c r="D92" s="7">
        <v>4309</v>
      </c>
      <c r="E92" s="7">
        <v>0</v>
      </c>
      <c r="F92" s="7">
        <f t="shared" si="21"/>
        <v>4309</v>
      </c>
      <c r="G92" s="38">
        <f t="shared" si="18"/>
        <v>32466.160500000002</v>
      </c>
      <c r="H92" s="40">
        <v>0</v>
      </c>
      <c r="I92" s="40">
        <f t="shared" si="22"/>
        <v>4309</v>
      </c>
      <c r="J92" s="38">
        <f t="shared" si="17"/>
        <v>32466.160500000002</v>
      </c>
    </row>
    <row r="93" spans="1:10" x14ac:dyDescent="0.25">
      <c r="A93" s="6" t="s">
        <v>119</v>
      </c>
      <c r="B93" s="6" t="s">
        <v>111</v>
      </c>
      <c r="C93" s="6" t="s">
        <v>112</v>
      </c>
      <c r="D93" s="7">
        <v>1765</v>
      </c>
      <c r="E93" s="7">
        <v>0</v>
      </c>
      <c r="F93" s="7">
        <f t="shared" si="21"/>
        <v>1765</v>
      </c>
      <c r="G93" s="38">
        <f t="shared" si="18"/>
        <v>13298.3925</v>
      </c>
      <c r="H93" s="40">
        <v>0</v>
      </c>
      <c r="I93" s="40">
        <f t="shared" si="22"/>
        <v>1765</v>
      </c>
      <c r="J93" s="38">
        <f t="shared" si="17"/>
        <v>13298.3925</v>
      </c>
    </row>
    <row r="94" spans="1:10" s="5" customFormat="1" x14ac:dyDescent="0.25">
      <c r="A94" s="8"/>
      <c r="B94" s="8" t="s">
        <v>121</v>
      </c>
      <c r="C94" s="8" t="s">
        <v>122</v>
      </c>
      <c r="D94" s="9">
        <f>D97+D95</f>
        <v>4980</v>
      </c>
      <c r="E94" s="9">
        <f t="shared" ref="E94:F94" si="23">E97+E95</f>
        <v>0</v>
      </c>
      <c r="F94" s="9">
        <f t="shared" si="23"/>
        <v>4980</v>
      </c>
      <c r="G94" s="38">
        <f t="shared" si="18"/>
        <v>37521.810000000005</v>
      </c>
      <c r="H94" s="40">
        <v>0</v>
      </c>
      <c r="I94" s="40">
        <f t="shared" si="22"/>
        <v>4980</v>
      </c>
      <c r="J94" s="38">
        <f t="shared" si="17"/>
        <v>37521.810000000005</v>
      </c>
    </row>
    <row r="95" spans="1:10" s="5" customFormat="1" x14ac:dyDescent="0.25">
      <c r="A95" s="8" t="s">
        <v>175</v>
      </c>
      <c r="B95" s="8"/>
      <c r="C95" s="8" t="s">
        <v>176</v>
      </c>
      <c r="D95" s="9">
        <f>D96</f>
        <v>600</v>
      </c>
      <c r="E95" s="9">
        <f t="shared" ref="E95:F95" si="24">E96</f>
        <v>0</v>
      </c>
      <c r="F95" s="9">
        <f t="shared" si="24"/>
        <v>600</v>
      </c>
      <c r="G95" s="38">
        <f t="shared" si="18"/>
        <v>4520.7</v>
      </c>
      <c r="H95" s="40">
        <v>0</v>
      </c>
      <c r="I95" s="40">
        <f t="shared" si="22"/>
        <v>600</v>
      </c>
      <c r="J95" s="38">
        <f t="shared" si="17"/>
        <v>4520.7</v>
      </c>
    </row>
    <row r="96" spans="1:10" s="5" customFormat="1" x14ac:dyDescent="0.25">
      <c r="A96" s="6" t="s">
        <v>175</v>
      </c>
      <c r="B96" s="6" t="s">
        <v>155</v>
      </c>
      <c r="C96" s="6" t="s">
        <v>156</v>
      </c>
      <c r="D96" s="7">
        <v>600</v>
      </c>
      <c r="E96" s="7">
        <v>0</v>
      </c>
      <c r="F96" s="7">
        <f>D96+E96</f>
        <v>600</v>
      </c>
      <c r="G96" s="38">
        <f t="shared" si="18"/>
        <v>4520.7</v>
      </c>
      <c r="H96" s="40">
        <v>0</v>
      </c>
      <c r="I96" s="40">
        <f t="shared" si="22"/>
        <v>600</v>
      </c>
      <c r="J96" s="38">
        <f t="shared" si="17"/>
        <v>4520.7</v>
      </c>
    </row>
    <row r="97" spans="1:10" s="5" customFormat="1" x14ac:dyDescent="0.25">
      <c r="A97" s="8" t="s">
        <v>119</v>
      </c>
      <c r="B97" s="8"/>
      <c r="C97" s="8" t="s">
        <v>120</v>
      </c>
      <c r="D97" s="9">
        <f>D98</f>
        <v>4380</v>
      </c>
      <c r="E97" s="9">
        <f t="shared" ref="E97:F97" si="25">E98</f>
        <v>0</v>
      </c>
      <c r="F97" s="9">
        <f t="shared" si="25"/>
        <v>4380</v>
      </c>
      <c r="G97" s="38">
        <f t="shared" si="18"/>
        <v>33001.11</v>
      </c>
      <c r="H97" s="40">
        <v>0</v>
      </c>
      <c r="I97" s="40">
        <f t="shared" si="22"/>
        <v>4380</v>
      </c>
      <c r="J97" s="38">
        <f t="shared" si="17"/>
        <v>33001.11</v>
      </c>
    </row>
    <row r="98" spans="1:10" x14ac:dyDescent="0.25">
      <c r="A98" s="6" t="s">
        <v>119</v>
      </c>
      <c r="B98" s="6" t="s">
        <v>123</v>
      </c>
      <c r="C98" s="6" t="s">
        <v>124</v>
      </c>
      <c r="D98" s="7">
        <v>4380</v>
      </c>
      <c r="E98" s="7">
        <v>0</v>
      </c>
      <c r="F98" s="7">
        <f>D98+E98</f>
        <v>4380</v>
      </c>
      <c r="G98" s="38">
        <f t="shared" si="18"/>
        <v>33001.11</v>
      </c>
      <c r="H98" s="40">
        <v>0</v>
      </c>
      <c r="I98" s="40">
        <f t="shared" si="22"/>
        <v>4380</v>
      </c>
      <c r="J98" s="38">
        <f t="shared" si="17"/>
        <v>33001.11</v>
      </c>
    </row>
    <row r="99" spans="1:10" s="5" customFormat="1" x14ac:dyDescent="0.25">
      <c r="A99" s="8"/>
      <c r="B99" s="8" t="s">
        <v>125</v>
      </c>
      <c r="C99" s="8" t="s">
        <v>126</v>
      </c>
      <c r="D99" s="9">
        <f>D100</f>
        <v>26545</v>
      </c>
      <c r="E99" s="9">
        <f t="shared" ref="E99:F100" si="26">E100</f>
        <v>0</v>
      </c>
      <c r="F99" s="9">
        <f t="shared" si="26"/>
        <v>26545</v>
      </c>
      <c r="G99" s="38">
        <f t="shared" si="18"/>
        <v>200003.30250000002</v>
      </c>
      <c r="H99" s="40">
        <v>0</v>
      </c>
      <c r="I99" s="40">
        <f t="shared" si="22"/>
        <v>26545</v>
      </c>
      <c r="J99" s="38">
        <f t="shared" si="17"/>
        <v>200003.30250000002</v>
      </c>
    </row>
    <row r="100" spans="1:10" s="5" customFormat="1" x14ac:dyDescent="0.25">
      <c r="A100" s="8"/>
      <c r="B100" s="8" t="s">
        <v>127</v>
      </c>
      <c r="C100" s="8" t="s">
        <v>128</v>
      </c>
      <c r="D100" s="9">
        <f>D101</f>
        <v>26545</v>
      </c>
      <c r="E100" s="9">
        <f t="shared" si="26"/>
        <v>0</v>
      </c>
      <c r="F100" s="9">
        <f t="shared" si="26"/>
        <v>26545</v>
      </c>
      <c r="G100" s="38">
        <f t="shared" si="18"/>
        <v>200003.30250000002</v>
      </c>
      <c r="H100" s="40">
        <v>0</v>
      </c>
      <c r="I100" s="40">
        <f t="shared" si="22"/>
        <v>26545</v>
      </c>
      <c r="J100" s="38">
        <f t="shared" si="17"/>
        <v>200003.30250000002</v>
      </c>
    </row>
    <row r="101" spans="1:10" s="5" customFormat="1" x14ac:dyDescent="0.25">
      <c r="A101" s="8" t="s">
        <v>4</v>
      </c>
      <c r="B101" s="8"/>
      <c r="C101" s="8" t="s">
        <v>10</v>
      </c>
      <c r="D101" s="9">
        <f>SUM(D102:D106)</f>
        <v>26545</v>
      </c>
      <c r="E101" s="9">
        <f t="shared" ref="E101:F101" si="27">SUM(E102:E106)</f>
        <v>0</v>
      </c>
      <c r="F101" s="9">
        <f t="shared" si="27"/>
        <v>26545</v>
      </c>
      <c r="G101" s="38">
        <f t="shared" si="18"/>
        <v>200003.30250000002</v>
      </c>
      <c r="H101" s="40">
        <v>0</v>
      </c>
      <c r="I101" s="40">
        <f t="shared" si="22"/>
        <v>26545</v>
      </c>
      <c r="J101" s="38">
        <f t="shared" si="17"/>
        <v>200003.30250000002</v>
      </c>
    </row>
    <row r="102" spans="1:10" x14ac:dyDescent="0.25">
      <c r="A102" s="6" t="s">
        <v>4</v>
      </c>
      <c r="B102" s="6" t="s">
        <v>129</v>
      </c>
      <c r="C102" s="6" t="s">
        <v>130</v>
      </c>
      <c r="D102" s="7">
        <v>3982</v>
      </c>
      <c r="E102" s="7">
        <v>-700</v>
      </c>
      <c r="F102" s="7">
        <f>D102+E102</f>
        <v>3282</v>
      </c>
      <c r="G102" s="38">
        <f t="shared" si="18"/>
        <v>24728.229000000003</v>
      </c>
      <c r="H102" s="40">
        <v>0</v>
      </c>
      <c r="I102" s="40">
        <f t="shared" si="22"/>
        <v>3282</v>
      </c>
      <c r="J102" s="38">
        <f t="shared" si="17"/>
        <v>24728.229000000003</v>
      </c>
    </row>
    <row r="103" spans="1:10" x14ac:dyDescent="0.25">
      <c r="A103" s="6" t="s">
        <v>4</v>
      </c>
      <c r="B103" s="6" t="s">
        <v>131</v>
      </c>
      <c r="C103" s="6" t="s">
        <v>132</v>
      </c>
      <c r="D103" s="7">
        <v>10618</v>
      </c>
      <c r="E103" s="7">
        <v>5791</v>
      </c>
      <c r="F103" s="7">
        <f t="shared" ref="F103:F106" si="28">D103+E103</f>
        <v>16409</v>
      </c>
      <c r="G103" s="38">
        <f t="shared" si="18"/>
        <v>123633.61050000001</v>
      </c>
      <c r="H103" s="40">
        <v>0</v>
      </c>
      <c r="I103" s="40">
        <f t="shared" si="22"/>
        <v>16409</v>
      </c>
      <c r="J103" s="38">
        <f t="shared" si="17"/>
        <v>123633.61050000001</v>
      </c>
    </row>
    <row r="104" spans="1:10" x14ac:dyDescent="0.25">
      <c r="A104" s="6" t="s">
        <v>4</v>
      </c>
      <c r="B104" s="6" t="s">
        <v>133</v>
      </c>
      <c r="C104" s="6" t="s">
        <v>134</v>
      </c>
      <c r="D104" s="7">
        <v>9291</v>
      </c>
      <c r="E104" s="7">
        <v>-3291</v>
      </c>
      <c r="F104" s="7">
        <f t="shared" si="28"/>
        <v>6000</v>
      </c>
      <c r="G104" s="38">
        <f t="shared" si="18"/>
        <v>45207</v>
      </c>
      <c r="H104" s="40">
        <v>0</v>
      </c>
      <c r="I104" s="40">
        <f t="shared" si="22"/>
        <v>6000</v>
      </c>
      <c r="J104" s="38">
        <f t="shared" si="17"/>
        <v>45207</v>
      </c>
    </row>
    <row r="105" spans="1:10" x14ac:dyDescent="0.25">
      <c r="A105" s="6" t="s">
        <v>4</v>
      </c>
      <c r="B105" s="6" t="s">
        <v>135</v>
      </c>
      <c r="C105" s="6" t="s">
        <v>136</v>
      </c>
      <c r="D105" s="7">
        <v>0</v>
      </c>
      <c r="E105" s="7">
        <v>500</v>
      </c>
      <c r="F105" s="7">
        <f t="shared" si="28"/>
        <v>500</v>
      </c>
      <c r="G105" s="38">
        <f t="shared" si="18"/>
        <v>3767.25</v>
      </c>
      <c r="H105" s="40">
        <v>0</v>
      </c>
      <c r="I105" s="40">
        <f t="shared" si="22"/>
        <v>500</v>
      </c>
      <c r="J105" s="38">
        <f t="shared" si="17"/>
        <v>3767.25</v>
      </c>
    </row>
    <row r="106" spans="1:10" x14ac:dyDescent="0.25">
      <c r="A106" s="6" t="s">
        <v>4</v>
      </c>
      <c r="B106" s="6" t="s">
        <v>137</v>
      </c>
      <c r="C106" s="6" t="s">
        <v>138</v>
      </c>
      <c r="D106" s="7">
        <v>2654</v>
      </c>
      <c r="E106" s="7">
        <v>-2300</v>
      </c>
      <c r="F106" s="7">
        <f t="shared" si="28"/>
        <v>354</v>
      </c>
      <c r="G106" s="38">
        <f t="shared" si="18"/>
        <v>2667.2130000000002</v>
      </c>
      <c r="H106" s="40">
        <v>0</v>
      </c>
      <c r="I106" s="40">
        <f t="shared" si="22"/>
        <v>354</v>
      </c>
      <c r="J106" s="38">
        <f t="shared" si="17"/>
        <v>2667.2130000000002</v>
      </c>
    </row>
    <row r="107" spans="1:10" x14ac:dyDescent="0.25">
      <c r="A107" s="2"/>
      <c r="B107" s="2"/>
      <c r="C107" s="2"/>
      <c r="D107" s="2"/>
      <c r="E107" s="2"/>
      <c r="F107" s="2"/>
      <c r="G107" s="34"/>
    </row>
    <row r="109" spans="1:10" x14ac:dyDescent="0.25">
      <c r="C109" s="10" t="s">
        <v>171</v>
      </c>
      <c r="D109" s="12">
        <f>D78+D74+D69+D59+D52</f>
        <v>202819</v>
      </c>
      <c r="E109" s="12">
        <f>E78+E74+E69+E59+E52</f>
        <v>90033</v>
      </c>
      <c r="F109" s="12">
        <f>F78+F74+F69+F59+F52</f>
        <v>292852</v>
      </c>
    </row>
    <row r="110" spans="1:10" x14ac:dyDescent="0.25">
      <c r="C110" s="10" t="s">
        <v>172</v>
      </c>
      <c r="D110" s="12">
        <f>D101+D8</f>
        <v>172215</v>
      </c>
      <c r="E110" s="12">
        <f>E101+E8</f>
        <v>0</v>
      </c>
      <c r="F110" s="12">
        <f>F101+F8</f>
        <v>172215</v>
      </c>
    </row>
    <row r="111" spans="1:10" x14ac:dyDescent="0.25">
      <c r="C111" s="10" t="s">
        <v>173</v>
      </c>
      <c r="D111" s="12">
        <f>D95</f>
        <v>600</v>
      </c>
      <c r="E111" s="12">
        <f>E95</f>
        <v>0</v>
      </c>
      <c r="F111" s="12">
        <f t="shared" ref="F111" si="29">F95</f>
        <v>600</v>
      </c>
    </row>
    <row r="112" spans="1:10" x14ac:dyDescent="0.25">
      <c r="C112" s="10" t="s">
        <v>174</v>
      </c>
      <c r="D112" s="12">
        <f>D97+D86</f>
        <v>45178</v>
      </c>
      <c r="E112" s="12">
        <f>E97+E86</f>
        <v>-861</v>
      </c>
      <c r="F112" s="12">
        <f>F97+F86</f>
        <v>44317</v>
      </c>
    </row>
    <row r="113" spans="3:6" x14ac:dyDescent="0.25">
      <c r="C113" s="10" t="s">
        <v>198</v>
      </c>
      <c r="D113" s="12">
        <f>D71</f>
        <v>31190</v>
      </c>
      <c r="E113" s="12">
        <f t="shared" ref="E113:F113" si="30">E71</f>
        <v>0</v>
      </c>
      <c r="F113" s="12">
        <f t="shared" si="30"/>
        <v>31190</v>
      </c>
    </row>
    <row r="114" spans="3:6" x14ac:dyDescent="0.25">
      <c r="D114" s="12">
        <f>SUM(D109:D113)</f>
        <v>452002</v>
      </c>
      <c r="E114" s="12">
        <f t="shared" ref="E114:F114" si="31">SUM(E109:E113)</f>
        <v>89172</v>
      </c>
      <c r="F114" s="12">
        <f t="shared" si="31"/>
        <v>541174</v>
      </c>
    </row>
    <row r="115" spans="3:6" x14ac:dyDescent="0.25">
      <c r="D115" s="12">
        <f>D114-D5</f>
        <v>0</v>
      </c>
      <c r="E115" s="12">
        <f>E114-E5</f>
        <v>0</v>
      </c>
      <c r="F115" s="12">
        <f>F114-F5</f>
        <v>0</v>
      </c>
    </row>
  </sheetData>
  <pageMargins left="0.7" right="0.7" top="0.75" bottom="0.75" header="0.3" footer="0.3"/>
  <pageSetup paperSize="9" scale="62" fitToHeight="0" orientation="landscape" r:id="rId1"/>
  <colBreaks count="1" manualBreakCount="1">
    <brk id="8" max="1048575" man="1"/>
  </colBreaks>
  <ignoredErrors>
    <ignoredError sqref="F70:F72 F96:F98 F86" formula="1"/>
    <ignoredError sqref="D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1"/>
  <sheetViews>
    <sheetView workbookViewId="0">
      <selection activeCell="E40" sqref="E40"/>
    </sheetView>
  </sheetViews>
  <sheetFormatPr defaultRowHeight="15" x14ac:dyDescent="0.25"/>
  <cols>
    <col min="1" max="1" width="9" bestFit="1" customWidth="1" collapsed="1"/>
    <col min="2" max="2" width="12" bestFit="1" customWidth="1" collapsed="1"/>
    <col min="3" max="3" width="73" bestFit="1" customWidth="1" collapsed="1"/>
    <col min="4" max="4" width="12.7109375" bestFit="1" customWidth="1" collapsed="1"/>
    <col min="5" max="5" width="15.140625" bestFit="1" customWidth="1" collapsed="1"/>
    <col min="6" max="6" width="11.7109375" bestFit="1" customWidth="1" collapsed="1"/>
    <col min="7" max="7" width="14.140625" customWidth="1"/>
  </cols>
  <sheetData>
    <row r="1" spans="1:7" x14ac:dyDescent="0.25">
      <c r="B1" s="1"/>
    </row>
    <row r="2" spans="1:7" x14ac:dyDescent="0.25">
      <c r="B2" s="1"/>
    </row>
    <row r="3" spans="1:7" x14ac:dyDescent="0.25">
      <c r="B3" s="1" t="s">
        <v>139</v>
      </c>
    </row>
    <row r="4" spans="1:7" x14ac:dyDescent="0.25">
      <c r="B4" s="1" t="s">
        <v>140</v>
      </c>
    </row>
    <row r="5" spans="1:7" x14ac:dyDescent="0.25">
      <c r="B5" s="1" t="s">
        <v>5</v>
      </c>
    </row>
    <row r="6" spans="1:7" x14ac:dyDescent="0.25">
      <c r="B6" s="1"/>
    </row>
    <row r="7" spans="1:7" x14ac:dyDescent="0.25">
      <c r="B7" s="1"/>
    </row>
    <row r="8" spans="1:7" x14ac:dyDescent="0.25">
      <c r="A8" s="3" t="s">
        <v>0</v>
      </c>
      <c r="B8" s="3" t="s">
        <v>1</v>
      </c>
      <c r="C8" s="3" t="s">
        <v>2</v>
      </c>
      <c r="D8" s="4" t="s">
        <v>3</v>
      </c>
      <c r="E8" s="4" t="s">
        <v>166</v>
      </c>
      <c r="F8" s="4" t="s">
        <v>167</v>
      </c>
    </row>
    <row r="9" spans="1:7" x14ac:dyDescent="0.25">
      <c r="A9" s="6"/>
      <c r="B9" s="6"/>
      <c r="C9" s="6" t="s">
        <v>5</v>
      </c>
      <c r="D9" s="7">
        <f>D10+D23+D56</f>
        <v>1543944.97</v>
      </c>
      <c r="E9" s="7">
        <f>E10+E23+E56+E37</f>
        <v>359320.02999999997</v>
      </c>
      <c r="F9" s="7">
        <f>F10+F23+F56+F37</f>
        <v>1903265</v>
      </c>
      <c r="G9" s="35">
        <f>F9*7.5345</f>
        <v>14340150.1425</v>
      </c>
    </row>
    <row r="10" spans="1:7" s="5" customFormat="1" x14ac:dyDescent="0.25">
      <c r="A10" s="8"/>
      <c r="B10" s="8" t="s">
        <v>6</v>
      </c>
      <c r="C10" s="8" t="s">
        <v>7</v>
      </c>
      <c r="D10" s="9">
        <f>D11</f>
        <v>1350521</v>
      </c>
      <c r="E10" s="9">
        <f t="shared" ref="E10:F11" si="0">E11</f>
        <v>364628</v>
      </c>
      <c r="F10" s="9">
        <f t="shared" si="0"/>
        <v>1715149</v>
      </c>
      <c r="G10" s="35">
        <f t="shared" ref="G10:G71" si="1">F10*7.5345</f>
        <v>12922790.140500002</v>
      </c>
    </row>
    <row r="11" spans="1:7" s="5" customFormat="1" x14ac:dyDescent="0.25">
      <c r="A11" s="8"/>
      <c r="B11" s="8" t="s">
        <v>141</v>
      </c>
      <c r="C11" s="8" t="s">
        <v>142</v>
      </c>
      <c r="D11" s="9">
        <f>D12</f>
        <v>1350521</v>
      </c>
      <c r="E11" s="9">
        <f t="shared" si="0"/>
        <v>364628</v>
      </c>
      <c r="F11" s="9">
        <f t="shared" si="0"/>
        <v>1715149</v>
      </c>
      <c r="G11" s="35">
        <f t="shared" si="1"/>
        <v>12922790.140500002</v>
      </c>
    </row>
    <row r="12" spans="1:7" s="5" customFormat="1" x14ac:dyDescent="0.25">
      <c r="A12" s="8" t="s">
        <v>143</v>
      </c>
      <c r="B12" s="8"/>
      <c r="C12" s="8" t="s">
        <v>144</v>
      </c>
      <c r="D12" s="9">
        <f>SUM(D13:D22)</f>
        <v>1350521</v>
      </c>
      <c r="E12" s="9">
        <f t="shared" ref="E12:F12" si="2">SUM(E13:E22)</f>
        <v>364628</v>
      </c>
      <c r="F12" s="9">
        <f t="shared" si="2"/>
        <v>1715149</v>
      </c>
      <c r="G12" s="35">
        <f t="shared" si="1"/>
        <v>12922790.140500002</v>
      </c>
    </row>
    <row r="13" spans="1:7" x14ac:dyDescent="0.25">
      <c r="A13" s="6" t="s">
        <v>143</v>
      </c>
      <c r="B13" s="6" t="s">
        <v>97</v>
      </c>
      <c r="C13" s="6" t="s">
        <v>98</v>
      </c>
      <c r="D13" s="7">
        <v>1061782</v>
      </c>
      <c r="E13" s="7">
        <v>301131</v>
      </c>
      <c r="F13" s="7">
        <f>D13+E13</f>
        <v>1362913</v>
      </c>
      <c r="G13" s="35">
        <f t="shared" si="1"/>
        <v>10268867.998500001</v>
      </c>
    </row>
    <row r="14" spans="1:7" x14ac:dyDescent="0.25">
      <c r="A14" s="6" t="s">
        <v>143</v>
      </c>
      <c r="B14" s="6" t="s">
        <v>99</v>
      </c>
      <c r="C14" s="6" t="s">
        <v>100</v>
      </c>
      <c r="D14" s="7">
        <v>22563</v>
      </c>
      <c r="E14" s="7">
        <v>6437</v>
      </c>
      <c r="F14" s="7">
        <f t="shared" ref="F14:F22" si="3">D14+E14</f>
        <v>29000</v>
      </c>
      <c r="G14" s="35">
        <f t="shared" si="1"/>
        <v>218500.5</v>
      </c>
    </row>
    <row r="15" spans="1:7" x14ac:dyDescent="0.25">
      <c r="A15" s="6" t="s">
        <v>143</v>
      </c>
      <c r="B15" s="6" t="s">
        <v>101</v>
      </c>
      <c r="C15" s="6" t="s">
        <v>102</v>
      </c>
      <c r="D15" s="7">
        <v>10618</v>
      </c>
      <c r="E15" s="7">
        <v>0</v>
      </c>
      <c r="F15" s="7">
        <f t="shared" si="3"/>
        <v>10618</v>
      </c>
      <c r="G15" s="35">
        <f t="shared" si="1"/>
        <v>80001.321000000011</v>
      </c>
    </row>
    <row r="16" spans="1:7" x14ac:dyDescent="0.25">
      <c r="A16" s="15">
        <v>49</v>
      </c>
      <c r="B16" s="15">
        <v>31214</v>
      </c>
      <c r="C16" s="6" t="s">
        <v>104</v>
      </c>
      <c r="D16" s="7">
        <v>0</v>
      </c>
      <c r="E16" s="7">
        <v>6300</v>
      </c>
      <c r="F16" s="7">
        <f t="shared" si="3"/>
        <v>6300</v>
      </c>
      <c r="G16" s="35"/>
    </row>
    <row r="17" spans="1:7" x14ac:dyDescent="0.25">
      <c r="A17" s="6" t="s">
        <v>143</v>
      </c>
      <c r="B17" s="6" t="s">
        <v>105</v>
      </c>
      <c r="C17" s="6" t="s">
        <v>106</v>
      </c>
      <c r="D17" s="7">
        <v>3982</v>
      </c>
      <c r="E17" s="7">
        <v>1018</v>
      </c>
      <c r="F17" s="7">
        <f t="shared" si="3"/>
        <v>5000</v>
      </c>
      <c r="G17" s="35">
        <f t="shared" si="1"/>
        <v>37672.5</v>
      </c>
    </row>
    <row r="18" spans="1:7" x14ac:dyDescent="0.25">
      <c r="A18" s="6" t="s">
        <v>143</v>
      </c>
      <c r="B18" s="6" t="s">
        <v>107</v>
      </c>
      <c r="C18" s="6" t="s">
        <v>108</v>
      </c>
      <c r="D18" s="7">
        <v>15927</v>
      </c>
      <c r="E18" s="7">
        <v>8073</v>
      </c>
      <c r="F18" s="7">
        <f t="shared" si="3"/>
        <v>24000</v>
      </c>
      <c r="G18" s="35">
        <f t="shared" si="1"/>
        <v>180828</v>
      </c>
    </row>
    <row r="19" spans="1:7" x14ac:dyDescent="0.25">
      <c r="A19" s="6" t="s">
        <v>143</v>
      </c>
      <c r="B19" s="6" t="s">
        <v>109</v>
      </c>
      <c r="C19" s="6" t="s">
        <v>110</v>
      </c>
      <c r="D19" s="7">
        <v>185812</v>
      </c>
      <c r="E19" s="7">
        <v>38188</v>
      </c>
      <c r="F19" s="7">
        <f t="shared" si="3"/>
        <v>224000</v>
      </c>
      <c r="G19" s="35">
        <f t="shared" si="1"/>
        <v>1687728</v>
      </c>
    </row>
    <row r="20" spans="1:7" x14ac:dyDescent="0.25">
      <c r="A20" s="6" t="s">
        <v>143</v>
      </c>
      <c r="B20" s="6" t="s">
        <v>145</v>
      </c>
      <c r="C20" s="6" t="s">
        <v>146</v>
      </c>
      <c r="D20" s="7">
        <v>66</v>
      </c>
      <c r="E20" s="7">
        <v>-66</v>
      </c>
      <c r="F20" s="7">
        <f t="shared" si="3"/>
        <v>0</v>
      </c>
      <c r="G20" s="35">
        <f t="shared" si="1"/>
        <v>0</v>
      </c>
    </row>
    <row r="21" spans="1:7" x14ac:dyDescent="0.25">
      <c r="A21" s="6" t="s">
        <v>143</v>
      </c>
      <c r="B21" s="6" t="s">
        <v>111</v>
      </c>
      <c r="C21" s="6" t="s">
        <v>112</v>
      </c>
      <c r="D21" s="7">
        <v>46453</v>
      </c>
      <c r="E21" s="7">
        <v>3547</v>
      </c>
      <c r="F21" s="7">
        <f t="shared" si="3"/>
        <v>50000</v>
      </c>
      <c r="G21" s="35">
        <f t="shared" si="1"/>
        <v>376725</v>
      </c>
    </row>
    <row r="22" spans="1:7" x14ac:dyDescent="0.25">
      <c r="A22" s="6" t="s">
        <v>143</v>
      </c>
      <c r="B22" s="6" t="s">
        <v>147</v>
      </c>
      <c r="C22" s="6" t="s">
        <v>148</v>
      </c>
      <c r="D22" s="7">
        <v>3318</v>
      </c>
      <c r="E22" s="7">
        <v>0</v>
      </c>
      <c r="F22" s="7">
        <f t="shared" si="3"/>
        <v>3318</v>
      </c>
      <c r="G22" s="35">
        <f t="shared" si="1"/>
        <v>24999.471000000001</v>
      </c>
    </row>
    <row r="23" spans="1:7" s="5" customFormat="1" x14ac:dyDescent="0.25">
      <c r="A23" s="8"/>
      <c r="B23" s="8" t="s">
        <v>91</v>
      </c>
      <c r="C23" s="8" t="s">
        <v>92</v>
      </c>
      <c r="D23" s="9">
        <f>D24+D40+D50+D53+D37</f>
        <v>182274.97</v>
      </c>
      <c r="E23" s="9">
        <f>E24+E40+E50+E53</f>
        <v>-5308.28</v>
      </c>
      <c r="F23" s="9">
        <f t="shared" ref="F23" si="4">F24+F40+F50+F53</f>
        <v>169616</v>
      </c>
      <c r="G23" s="35">
        <f t="shared" si="1"/>
        <v>1277971.7520000001</v>
      </c>
    </row>
    <row r="24" spans="1:7" s="5" customFormat="1" x14ac:dyDescent="0.25">
      <c r="A24" s="8"/>
      <c r="B24" s="8" t="s">
        <v>149</v>
      </c>
      <c r="C24" s="8" t="s">
        <v>150</v>
      </c>
      <c r="D24" s="9">
        <f>D25+D28</f>
        <v>19386.28</v>
      </c>
      <c r="E24" s="9">
        <f t="shared" ref="E24:F24" si="5">E25+E28</f>
        <v>-0.28000000000000003</v>
      </c>
      <c r="F24" s="9">
        <f t="shared" si="5"/>
        <v>19386</v>
      </c>
      <c r="G24" s="35">
        <f t="shared" si="1"/>
        <v>146063.81700000001</v>
      </c>
    </row>
    <row r="25" spans="1:7" s="5" customFormat="1" x14ac:dyDescent="0.25">
      <c r="A25" s="8" t="s">
        <v>151</v>
      </c>
      <c r="B25" s="8"/>
      <c r="C25" s="8" t="s">
        <v>152</v>
      </c>
      <c r="D25" s="9">
        <f>SUM(D26:D27)</f>
        <v>1062</v>
      </c>
      <c r="E25" s="9">
        <f t="shared" ref="E25:F25" si="6">SUM(E26:E27)</f>
        <v>0</v>
      </c>
      <c r="F25" s="9">
        <f t="shared" si="6"/>
        <v>1062</v>
      </c>
      <c r="G25" s="35">
        <f t="shared" si="1"/>
        <v>8001.6390000000001</v>
      </c>
    </row>
    <row r="26" spans="1:7" x14ac:dyDescent="0.25">
      <c r="A26" s="6" t="s">
        <v>151</v>
      </c>
      <c r="B26" s="6" t="s">
        <v>88</v>
      </c>
      <c r="C26" s="6" t="s">
        <v>83</v>
      </c>
      <c r="D26" s="7">
        <v>0</v>
      </c>
      <c r="E26" s="7">
        <v>0</v>
      </c>
      <c r="F26" s="7">
        <f>D26+E26</f>
        <v>0</v>
      </c>
      <c r="G26" s="35">
        <f t="shared" si="1"/>
        <v>0</v>
      </c>
    </row>
    <row r="27" spans="1:7" x14ac:dyDescent="0.25">
      <c r="A27" s="15">
        <v>25</v>
      </c>
      <c r="B27" s="15">
        <v>32251</v>
      </c>
      <c r="C27" s="17" t="s">
        <v>42</v>
      </c>
      <c r="D27" s="7">
        <v>1062</v>
      </c>
      <c r="E27" s="7">
        <v>0</v>
      </c>
      <c r="F27" s="7">
        <f>D27+E27</f>
        <v>1062</v>
      </c>
      <c r="G27" s="35">
        <f t="shared" si="1"/>
        <v>8001.6390000000001</v>
      </c>
    </row>
    <row r="28" spans="1:7" s="5" customFormat="1" x14ac:dyDescent="0.25">
      <c r="A28" s="8" t="s">
        <v>153</v>
      </c>
      <c r="B28" s="8"/>
      <c r="C28" s="8" t="s">
        <v>154</v>
      </c>
      <c r="D28" s="9">
        <f>SUM(D29:D36)</f>
        <v>18324.28</v>
      </c>
      <c r="E28" s="9">
        <f>SUM(E29:E36)</f>
        <v>-0.28000000000000003</v>
      </c>
      <c r="F28" s="9">
        <f>SUM(F29:F36)</f>
        <v>18324</v>
      </c>
      <c r="G28" s="35">
        <f t="shared" si="1"/>
        <v>138062.17800000001</v>
      </c>
    </row>
    <row r="29" spans="1:7" x14ac:dyDescent="0.25">
      <c r="A29" s="6" t="s">
        <v>153</v>
      </c>
      <c r="B29" s="6" t="s">
        <v>13</v>
      </c>
      <c r="C29" s="6" t="s">
        <v>14</v>
      </c>
      <c r="D29" s="7">
        <v>425</v>
      </c>
      <c r="E29" s="7">
        <v>0</v>
      </c>
      <c r="F29" s="7">
        <f>D29+E29</f>
        <v>425</v>
      </c>
      <c r="G29" s="35">
        <f t="shared" si="1"/>
        <v>3202.1625000000004</v>
      </c>
    </row>
    <row r="30" spans="1:7" x14ac:dyDescent="0.25">
      <c r="A30" s="6" t="s">
        <v>153</v>
      </c>
      <c r="B30" s="6" t="s">
        <v>15</v>
      </c>
      <c r="C30" s="6" t="s">
        <v>16</v>
      </c>
      <c r="D30" s="7">
        <v>1327</v>
      </c>
      <c r="E30" s="7">
        <v>0</v>
      </c>
      <c r="F30" s="7">
        <f t="shared" ref="F30:F36" si="7">D30+E30</f>
        <v>1327</v>
      </c>
      <c r="G30" s="35">
        <f t="shared" si="1"/>
        <v>9998.281500000001</v>
      </c>
    </row>
    <row r="31" spans="1:7" x14ac:dyDescent="0.25">
      <c r="A31" s="6" t="s">
        <v>153</v>
      </c>
      <c r="B31" s="6" t="s">
        <v>21</v>
      </c>
      <c r="C31" s="6" t="s">
        <v>22</v>
      </c>
      <c r="D31" s="7">
        <v>133</v>
      </c>
      <c r="E31" s="7">
        <v>0</v>
      </c>
      <c r="F31" s="7">
        <f t="shared" si="7"/>
        <v>133</v>
      </c>
      <c r="G31" s="35">
        <f t="shared" si="1"/>
        <v>1002.0885000000001</v>
      </c>
    </row>
    <row r="32" spans="1:7" x14ac:dyDescent="0.25">
      <c r="A32" s="6" t="s">
        <v>153</v>
      </c>
      <c r="B32" s="6" t="s">
        <v>31</v>
      </c>
      <c r="C32" s="6" t="s">
        <v>32</v>
      </c>
      <c r="D32" s="7">
        <v>13272</v>
      </c>
      <c r="E32" s="7">
        <v>0</v>
      </c>
      <c r="F32" s="7">
        <f t="shared" si="7"/>
        <v>13272</v>
      </c>
      <c r="G32" s="35">
        <f t="shared" si="1"/>
        <v>99997.884000000005</v>
      </c>
    </row>
    <row r="33" spans="1:7" x14ac:dyDescent="0.25">
      <c r="A33" s="6" t="s">
        <v>153</v>
      </c>
      <c r="B33" s="6" t="s">
        <v>47</v>
      </c>
      <c r="C33" s="6" t="s">
        <v>48</v>
      </c>
      <c r="D33" s="7">
        <v>265</v>
      </c>
      <c r="E33" s="7">
        <v>0</v>
      </c>
      <c r="F33" s="7">
        <f t="shared" si="7"/>
        <v>265</v>
      </c>
      <c r="G33" s="35">
        <f t="shared" si="1"/>
        <v>1996.6425000000002</v>
      </c>
    </row>
    <row r="34" spans="1:7" x14ac:dyDescent="0.25">
      <c r="A34" s="6" t="s">
        <v>153</v>
      </c>
      <c r="B34" s="6" t="s">
        <v>53</v>
      </c>
      <c r="C34" s="6" t="s">
        <v>54</v>
      </c>
      <c r="D34" s="7">
        <v>664</v>
      </c>
      <c r="E34" s="7">
        <v>0</v>
      </c>
      <c r="F34" s="7">
        <f t="shared" si="7"/>
        <v>664</v>
      </c>
      <c r="G34" s="35">
        <f t="shared" si="1"/>
        <v>5002.9080000000004</v>
      </c>
    </row>
    <row r="35" spans="1:7" x14ac:dyDescent="0.25">
      <c r="A35" s="6" t="s">
        <v>153</v>
      </c>
      <c r="B35" s="6" t="s">
        <v>57</v>
      </c>
      <c r="C35" s="6" t="s">
        <v>58</v>
      </c>
      <c r="D35" s="7">
        <v>597</v>
      </c>
      <c r="E35" s="7">
        <v>0</v>
      </c>
      <c r="F35" s="7">
        <f t="shared" si="7"/>
        <v>597</v>
      </c>
      <c r="G35" s="35">
        <f t="shared" si="1"/>
        <v>4498.0965000000006</v>
      </c>
    </row>
    <row r="36" spans="1:7" x14ac:dyDescent="0.25">
      <c r="A36" s="15">
        <v>55</v>
      </c>
      <c r="B36" s="15">
        <v>38129</v>
      </c>
      <c r="C36" s="6" t="s">
        <v>193</v>
      </c>
      <c r="D36" s="7">
        <v>1641.28</v>
      </c>
      <c r="E36" s="7">
        <v>-0.28000000000000003</v>
      </c>
      <c r="F36" s="7">
        <f t="shared" si="7"/>
        <v>1641</v>
      </c>
      <c r="G36" s="35">
        <f t="shared" si="1"/>
        <v>12364.114500000001</v>
      </c>
    </row>
    <row r="37" spans="1:7" x14ac:dyDescent="0.25">
      <c r="A37" s="6"/>
      <c r="B37" s="8" t="s">
        <v>149</v>
      </c>
      <c r="C37" s="8" t="s">
        <v>150</v>
      </c>
      <c r="D37" s="33">
        <f>D38</f>
        <v>7350.69</v>
      </c>
      <c r="E37" s="33">
        <f>E38</f>
        <v>0.31</v>
      </c>
      <c r="F37" s="33">
        <f>F38</f>
        <v>7351</v>
      </c>
      <c r="G37" s="35">
        <f t="shared" si="1"/>
        <v>55386.109500000006</v>
      </c>
    </row>
    <row r="38" spans="1:7" x14ac:dyDescent="0.25">
      <c r="A38" s="32">
        <v>29</v>
      </c>
      <c r="B38" s="6"/>
      <c r="C38" s="16" t="s">
        <v>180</v>
      </c>
      <c r="D38" s="7">
        <f t="shared" ref="D38:E38" si="8">D39</f>
        <v>7350.69</v>
      </c>
      <c r="E38" s="7">
        <f t="shared" si="8"/>
        <v>0.31</v>
      </c>
      <c r="F38" s="7">
        <f>F39</f>
        <v>7351</v>
      </c>
      <c r="G38" s="35">
        <f t="shared" si="1"/>
        <v>55386.109500000006</v>
      </c>
    </row>
    <row r="39" spans="1:7" x14ac:dyDescent="0.25">
      <c r="A39" s="30">
        <v>29</v>
      </c>
      <c r="B39" s="6" t="s">
        <v>51</v>
      </c>
      <c r="C39" s="6" t="s">
        <v>52</v>
      </c>
      <c r="D39" s="7">
        <v>7350.69</v>
      </c>
      <c r="E39" s="7">
        <v>0.31</v>
      </c>
      <c r="F39" s="7">
        <f>D39+E39</f>
        <v>7351</v>
      </c>
      <c r="G39" s="35">
        <f t="shared" si="1"/>
        <v>55386.109500000006</v>
      </c>
    </row>
    <row r="40" spans="1:7" s="5" customFormat="1" x14ac:dyDescent="0.25">
      <c r="A40" s="8"/>
      <c r="B40" s="8" t="s">
        <v>93</v>
      </c>
      <c r="C40" s="8" t="s">
        <v>94</v>
      </c>
      <c r="D40" s="9">
        <f>D41</f>
        <v>24288</v>
      </c>
      <c r="E40" s="9">
        <f t="shared" ref="E40:F40" si="9">E41</f>
        <v>0</v>
      </c>
      <c r="F40" s="9">
        <f t="shared" si="9"/>
        <v>24288</v>
      </c>
      <c r="G40" s="35">
        <f t="shared" si="1"/>
        <v>182997.93600000002</v>
      </c>
    </row>
    <row r="41" spans="1:7" s="5" customFormat="1" x14ac:dyDescent="0.25">
      <c r="A41" s="8" t="s">
        <v>153</v>
      </c>
      <c r="B41" s="8"/>
      <c r="C41" s="8" t="s">
        <v>154</v>
      </c>
      <c r="D41" s="9">
        <f>SUM(D42:D49)</f>
        <v>24288</v>
      </c>
      <c r="E41" s="9">
        <f t="shared" ref="E41:F41" si="10">SUM(E42:E49)</f>
        <v>0</v>
      </c>
      <c r="F41" s="9">
        <f t="shared" si="10"/>
        <v>24288</v>
      </c>
      <c r="G41" s="35">
        <f t="shared" si="1"/>
        <v>182997.93600000002</v>
      </c>
    </row>
    <row r="42" spans="1:7" x14ac:dyDescent="0.25">
      <c r="A42" s="6" t="s">
        <v>153</v>
      </c>
      <c r="B42" s="6" t="s">
        <v>21</v>
      </c>
      <c r="C42" s="6" t="s">
        <v>22</v>
      </c>
      <c r="D42" s="7">
        <v>265</v>
      </c>
      <c r="E42" s="7">
        <v>0</v>
      </c>
      <c r="F42" s="7">
        <f>D42+E42</f>
        <v>265</v>
      </c>
      <c r="G42" s="35">
        <f t="shared" si="1"/>
        <v>1996.6425000000002</v>
      </c>
    </row>
    <row r="43" spans="1:7" x14ac:dyDescent="0.25">
      <c r="A43" s="6" t="s">
        <v>153</v>
      </c>
      <c r="B43" s="6" t="s">
        <v>25</v>
      </c>
      <c r="C43" s="6" t="s">
        <v>26</v>
      </c>
      <c r="D43" s="7">
        <v>398</v>
      </c>
      <c r="E43" s="7">
        <v>0</v>
      </c>
      <c r="F43" s="7">
        <f t="shared" ref="F43:F49" si="11">D43+E43</f>
        <v>398</v>
      </c>
      <c r="G43" s="35">
        <f t="shared" si="1"/>
        <v>2998.7310000000002</v>
      </c>
    </row>
    <row r="44" spans="1:7" x14ac:dyDescent="0.25">
      <c r="A44" s="6" t="s">
        <v>153</v>
      </c>
      <c r="B44" s="6" t="s">
        <v>27</v>
      </c>
      <c r="C44" s="6" t="s">
        <v>28</v>
      </c>
      <c r="D44" s="7">
        <v>664</v>
      </c>
      <c r="E44" s="7">
        <v>0</v>
      </c>
      <c r="F44" s="7">
        <f t="shared" si="11"/>
        <v>664</v>
      </c>
      <c r="G44" s="35">
        <f t="shared" si="1"/>
        <v>5002.9080000000004</v>
      </c>
    </row>
    <row r="45" spans="1:7" x14ac:dyDescent="0.25">
      <c r="A45" s="6" t="s">
        <v>153</v>
      </c>
      <c r="B45" s="6" t="s">
        <v>29</v>
      </c>
      <c r="C45" s="6" t="s">
        <v>30</v>
      </c>
      <c r="D45" s="7">
        <v>133</v>
      </c>
      <c r="E45" s="7">
        <v>0</v>
      </c>
      <c r="F45" s="7">
        <f t="shared" si="11"/>
        <v>133</v>
      </c>
      <c r="G45" s="35">
        <f t="shared" si="1"/>
        <v>1002.0885000000001</v>
      </c>
    </row>
    <row r="46" spans="1:7" x14ac:dyDescent="0.25">
      <c r="A46" s="6" t="s">
        <v>153</v>
      </c>
      <c r="B46" s="6" t="s">
        <v>155</v>
      </c>
      <c r="C46" s="6" t="s">
        <v>156</v>
      </c>
      <c r="D46" s="7">
        <v>19908</v>
      </c>
      <c r="E46" s="7">
        <v>0</v>
      </c>
      <c r="F46" s="7">
        <f t="shared" si="11"/>
        <v>19908</v>
      </c>
      <c r="G46" s="35">
        <f t="shared" si="1"/>
        <v>149996.826</v>
      </c>
    </row>
    <row r="47" spans="1:7" x14ac:dyDescent="0.25">
      <c r="A47" s="6" t="s">
        <v>153</v>
      </c>
      <c r="B47" s="6" t="s">
        <v>41</v>
      </c>
      <c r="C47" s="6" t="s">
        <v>42</v>
      </c>
      <c r="D47" s="7">
        <v>664</v>
      </c>
      <c r="E47" s="7">
        <v>0</v>
      </c>
      <c r="F47" s="7">
        <f t="shared" si="11"/>
        <v>664</v>
      </c>
      <c r="G47" s="35">
        <f t="shared" si="1"/>
        <v>5002.9080000000004</v>
      </c>
    </row>
    <row r="48" spans="1:7" x14ac:dyDescent="0.25">
      <c r="A48" s="6" t="s">
        <v>153</v>
      </c>
      <c r="B48" s="6" t="s">
        <v>43</v>
      </c>
      <c r="C48" s="6" t="s">
        <v>44</v>
      </c>
      <c r="D48" s="7">
        <v>265</v>
      </c>
      <c r="E48" s="7">
        <v>0</v>
      </c>
      <c r="F48" s="7">
        <f t="shared" si="11"/>
        <v>265</v>
      </c>
      <c r="G48" s="35">
        <f t="shared" si="1"/>
        <v>1996.6425000000002</v>
      </c>
    </row>
    <row r="49" spans="1:7" x14ac:dyDescent="0.25">
      <c r="A49" s="6" t="s">
        <v>153</v>
      </c>
      <c r="B49" s="6" t="s">
        <v>51</v>
      </c>
      <c r="C49" s="6" t="s">
        <v>52</v>
      </c>
      <c r="D49" s="7">
        <v>1991</v>
      </c>
      <c r="E49" s="7">
        <v>0</v>
      </c>
      <c r="F49" s="7">
        <f t="shared" si="11"/>
        <v>1991</v>
      </c>
      <c r="G49" s="35">
        <f t="shared" si="1"/>
        <v>15001.1895</v>
      </c>
    </row>
    <row r="50" spans="1:7" s="5" customFormat="1" x14ac:dyDescent="0.25">
      <c r="A50" s="8"/>
      <c r="B50" s="8" t="s">
        <v>157</v>
      </c>
      <c r="C50" s="8" t="s">
        <v>158</v>
      </c>
      <c r="D50" s="9">
        <f>D51</f>
        <v>41808</v>
      </c>
      <c r="E50" s="9">
        <f t="shared" ref="E50:F51" si="12">E51</f>
        <v>-5308</v>
      </c>
      <c r="F50" s="9">
        <f t="shared" si="12"/>
        <v>36500</v>
      </c>
      <c r="G50" s="35">
        <f t="shared" si="1"/>
        <v>275009.25</v>
      </c>
    </row>
    <row r="51" spans="1:7" s="5" customFormat="1" x14ac:dyDescent="0.25">
      <c r="A51" s="8" t="s">
        <v>153</v>
      </c>
      <c r="B51" s="8"/>
      <c r="C51" s="8" t="s">
        <v>154</v>
      </c>
      <c r="D51" s="9">
        <f>D52</f>
        <v>41808</v>
      </c>
      <c r="E51" s="9">
        <f t="shared" si="12"/>
        <v>-5308</v>
      </c>
      <c r="F51" s="9">
        <f t="shared" si="12"/>
        <v>36500</v>
      </c>
      <c r="G51" s="35">
        <f t="shared" si="1"/>
        <v>275009.25</v>
      </c>
    </row>
    <row r="52" spans="1:7" x14ac:dyDescent="0.25">
      <c r="A52" s="6" t="s">
        <v>153</v>
      </c>
      <c r="B52" s="6" t="s">
        <v>137</v>
      </c>
      <c r="C52" s="6" t="s">
        <v>138</v>
      </c>
      <c r="D52" s="7">
        <v>41808</v>
      </c>
      <c r="E52" s="7">
        <v>-5308</v>
      </c>
      <c r="F52" s="7">
        <f>D52+E52</f>
        <v>36500</v>
      </c>
      <c r="G52" s="35">
        <f t="shared" si="1"/>
        <v>275009.25</v>
      </c>
    </row>
    <row r="53" spans="1:7" s="5" customFormat="1" x14ac:dyDescent="0.25">
      <c r="A53" s="8"/>
      <c r="B53" s="8" t="s">
        <v>159</v>
      </c>
      <c r="C53" s="8" t="s">
        <v>160</v>
      </c>
      <c r="D53" s="9">
        <f>D54</f>
        <v>89442</v>
      </c>
      <c r="E53" s="9">
        <f t="shared" ref="E53:F54" si="13">E54</f>
        <v>0</v>
      </c>
      <c r="F53" s="9">
        <f t="shared" si="13"/>
        <v>89442</v>
      </c>
      <c r="G53" s="35">
        <f t="shared" si="1"/>
        <v>673900.74900000007</v>
      </c>
    </row>
    <row r="54" spans="1:7" s="5" customFormat="1" x14ac:dyDescent="0.25">
      <c r="A54" s="8" t="s">
        <v>153</v>
      </c>
      <c r="B54" s="8"/>
      <c r="C54" s="8" t="s">
        <v>154</v>
      </c>
      <c r="D54" s="9">
        <f>D55</f>
        <v>89442</v>
      </c>
      <c r="E54" s="9">
        <f>E55</f>
        <v>0</v>
      </c>
      <c r="F54" s="9">
        <f t="shared" si="13"/>
        <v>89442</v>
      </c>
      <c r="G54" s="35">
        <f t="shared" si="1"/>
        <v>673900.74900000007</v>
      </c>
    </row>
    <row r="55" spans="1:7" x14ac:dyDescent="0.25">
      <c r="A55" s="6" t="s">
        <v>153</v>
      </c>
      <c r="B55" s="6" t="s">
        <v>123</v>
      </c>
      <c r="C55" s="6" t="s">
        <v>124</v>
      </c>
      <c r="D55" s="7">
        <v>89442</v>
      </c>
      <c r="E55" s="7">
        <v>0</v>
      </c>
      <c r="F55" s="7">
        <f>D55+E55</f>
        <v>89442</v>
      </c>
      <c r="G55" s="35">
        <f t="shared" si="1"/>
        <v>673900.74900000007</v>
      </c>
    </row>
    <row r="56" spans="1:7" s="5" customFormat="1" x14ac:dyDescent="0.25">
      <c r="A56" s="8"/>
      <c r="B56" s="8" t="s">
        <v>161</v>
      </c>
      <c r="C56" s="8" t="s">
        <v>162</v>
      </c>
      <c r="D56" s="9">
        <f>D57</f>
        <v>11149</v>
      </c>
      <c r="E56" s="9">
        <f t="shared" ref="E56:F56" si="14">E57</f>
        <v>0</v>
      </c>
      <c r="F56" s="9">
        <f t="shared" si="14"/>
        <v>11149</v>
      </c>
      <c r="G56" s="35">
        <f t="shared" si="1"/>
        <v>84002.140500000009</v>
      </c>
    </row>
    <row r="57" spans="1:7" s="5" customFormat="1" x14ac:dyDescent="0.25">
      <c r="A57" s="8"/>
      <c r="B57" s="8" t="s">
        <v>163</v>
      </c>
      <c r="C57" s="8" t="s">
        <v>128</v>
      </c>
      <c r="D57" s="9">
        <f>D58+D60</f>
        <v>11149</v>
      </c>
      <c r="E57" s="9">
        <f t="shared" ref="E57:F57" si="15">E58+E60</f>
        <v>0</v>
      </c>
      <c r="F57" s="9">
        <f t="shared" si="15"/>
        <v>11149</v>
      </c>
      <c r="G57" s="35">
        <f t="shared" si="1"/>
        <v>84002.140500000009</v>
      </c>
    </row>
    <row r="58" spans="1:7" s="5" customFormat="1" x14ac:dyDescent="0.25">
      <c r="A58" s="8" t="s">
        <v>151</v>
      </c>
      <c r="B58" s="8"/>
      <c r="C58" s="8" t="s">
        <v>152</v>
      </c>
      <c r="D58" s="9">
        <f>D59</f>
        <v>1593</v>
      </c>
      <c r="E58" s="9">
        <f t="shared" ref="E58:F58" si="16">E59</f>
        <v>0</v>
      </c>
      <c r="F58" s="9">
        <f t="shared" si="16"/>
        <v>1593</v>
      </c>
      <c r="G58" s="35">
        <f t="shared" si="1"/>
        <v>12002.458500000001</v>
      </c>
    </row>
    <row r="59" spans="1:7" x14ac:dyDescent="0.25">
      <c r="A59" s="6" t="s">
        <v>151</v>
      </c>
      <c r="B59" s="6" t="s">
        <v>133</v>
      </c>
      <c r="C59" s="6" t="s">
        <v>134</v>
      </c>
      <c r="D59" s="7">
        <v>1593</v>
      </c>
      <c r="E59" s="7">
        <v>0</v>
      </c>
      <c r="F59" s="7">
        <f>D59+E59</f>
        <v>1593</v>
      </c>
      <c r="G59" s="35">
        <f t="shared" si="1"/>
        <v>12002.458500000001</v>
      </c>
    </row>
    <row r="60" spans="1:7" s="5" customFormat="1" x14ac:dyDescent="0.25">
      <c r="A60" s="8" t="s">
        <v>153</v>
      </c>
      <c r="B60" s="8"/>
      <c r="C60" s="8" t="s">
        <v>154</v>
      </c>
      <c r="D60" s="9">
        <f t="shared" ref="D60:F60" si="17">SUM(D61:D63)</f>
        <v>9556</v>
      </c>
      <c r="E60" s="9">
        <f t="shared" si="17"/>
        <v>0</v>
      </c>
      <c r="F60" s="9">
        <f t="shared" si="17"/>
        <v>9556</v>
      </c>
      <c r="G60" s="35">
        <f t="shared" si="1"/>
        <v>71999.682000000001</v>
      </c>
    </row>
    <row r="61" spans="1:7" x14ac:dyDescent="0.25">
      <c r="A61" s="6" t="s">
        <v>153</v>
      </c>
      <c r="B61" s="6" t="s">
        <v>129</v>
      </c>
      <c r="C61" s="6" t="s">
        <v>130</v>
      </c>
      <c r="D61" s="7">
        <v>2787</v>
      </c>
      <c r="E61" s="7">
        <v>0</v>
      </c>
      <c r="F61" s="7">
        <f>D61+E61</f>
        <v>2787</v>
      </c>
      <c r="G61" s="35">
        <f t="shared" si="1"/>
        <v>20998.6515</v>
      </c>
    </row>
    <row r="62" spans="1:7" x14ac:dyDescent="0.25">
      <c r="A62" s="6" t="s">
        <v>153</v>
      </c>
      <c r="B62" s="6" t="s">
        <v>131</v>
      </c>
      <c r="C62" s="6" t="s">
        <v>132</v>
      </c>
      <c r="D62" s="7">
        <v>4645</v>
      </c>
      <c r="E62" s="7">
        <v>0</v>
      </c>
      <c r="F62" s="7">
        <f t="shared" ref="F62:F63" si="18">D62+E62</f>
        <v>4645</v>
      </c>
      <c r="G62" s="35">
        <f t="shared" si="1"/>
        <v>34997.752500000002</v>
      </c>
    </row>
    <row r="63" spans="1:7" x14ac:dyDescent="0.25">
      <c r="A63" s="6" t="s">
        <v>153</v>
      </c>
      <c r="B63" s="6" t="s">
        <v>133</v>
      </c>
      <c r="C63" s="6" t="s">
        <v>134</v>
      </c>
      <c r="D63" s="7">
        <v>2124</v>
      </c>
      <c r="E63" s="7">
        <v>0</v>
      </c>
      <c r="F63" s="7">
        <f t="shared" si="18"/>
        <v>2124</v>
      </c>
      <c r="G63" s="35">
        <f t="shared" si="1"/>
        <v>16003.278</v>
      </c>
    </row>
    <row r="64" spans="1:7" x14ac:dyDescent="0.25">
      <c r="A64" s="2"/>
      <c r="B64" s="2"/>
      <c r="C64" s="2"/>
      <c r="D64" s="2"/>
      <c r="E64" s="2"/>
      <c r="F64" s="2"/>
      <c r="G64" s="35"/>
    </row>
    <row r="65" spans="3:7" x14ac:dyDescent="0.25">
      <c r="G65" s="35"/>
    </row>
    <row r="66" spans="3:7" x14ac:dyDescent="0.25">
      <c r="C66" s="10" t="s">
        <v>168</v>
      </c>
      <c r="D66" s="11">
        <f>D58+D25</f>
        <v>2655</v>
      </c>
      <c r="E66" s="11">
        <f t="shared" ref="E66:F66" si="19">E58+E25</f>
        <v>0</v>
      </c>
      <c r="F66" s="11">
        <f t="shared" si="19"/>
        <v>2655</v>
      </c>
      <c r="G66" s="35">
        <f t="shared" si="1"/>
        <v>20004.0975</v>
      </c>
    </row>
    <row r="67" spans="3:7" x14ac:dyDescent="0.25">
      <c r="C67" s="10" t="s">
        <v>191</v>
      </c>
      <c r="D67" s="11">
        <f>D38</f>
        <v>7350.69</v>
      </c>
      <c r="E67" s="11">
        <f t="shared" ref="E67:F67" si="20">E38</f>
        <v>0.31</v>
      </c>
      <c r="F67" s="11">
        <f t="shared" si="20"/>
        <v>7351</v>
      </c>
      <c r="G67" s="35">
        <f t="shared" si="1"/>
        <v>55386.109500000006</v>
      </c>
    </row>
    <row r="68" spans="3:7" x14ac:dyDescent="0.25">
      <c r="C68" s="10" t="s">
        <v>169</v>
      </c>
      <c r="D68" s="12">
        <f>D60+D54+D51+D41+D28</f>
        <v>183418.28</v>
      </c>
      <c r="E68" s="12">
        <f t="shared" ref="E68:F68" si="21">E60+E54+E51+E41+E28</f>
        <v>-5308.28</v>
      </c>
      <c r="F68" s="12">
        <f t="shared" si="21"/>
        <v>178110</v>
      </c>
      <c r="G68" s="35">
        <f t="shared" si="1"/>
        <v>1341969.7950000002</v>
      </c>
    </row>
    <row r="69" spans="3:7" x14ac:dyDescent="0.25">
      <c r="C69" s="10" t="s">
        <v>170</v>
      </c>
      <c r="D69" s="11">
        <f>D12</f>
        <v>1350521</v>
      </c>
      <c r="E69" s="11">
        <f t="shared" ref="E69:F69" si="22">E12</f>
        <v>364628</v>
      </c>
      <c r="F69" s="11">
        <f t="shared" si="22"/>
        <v>1715149</v>
      </c>
      <c r="G69" s="35">
        <f t="shared" si="1"/>
        <v>12922790.140500002</v>
      </c>
    </row>
    <row r="70" spans="3:7" x14ac:dyDescent="0.25">
      <c r="D70" s="11">
        <f>SUM(D66:D69)</f>
        <v>1543944.97</v>
      </c>
      <c r="E70" s="11">
        <f t="shared" ref="E70:F70" si="23">SUM(E66:E69)</f>
        <v>359320.03</v>
      </c>
      <c r="F70" s="11">
        <f t="shared" si="23"/>
        <v>1903265</v>
      </c>
      <c r="G70" s="35">
        <f t="shared" si="1"/>
        <v>14340150.1425</v>
      </c>
    </row>
    <row r="71" spans="3:7" x14ac:dyDescent="0.25">
      <c r="D71" s="12">
        <f>D70-D9</f>
        <v>0</v>
      </c>
      <c r="E71" s="12">
        <f>E70-E9</f>
        <v>0</v>
      </c>
      <c r="F71" s="12">
        <f t="shared" ref="F71" si="24">F70-F9</f>
        <v>0</v>
      </c>
      <c r="G71" s="35">
        <f t="shared" si="1"/>
        <v>0</v>
      </c>
    </row>
  </sheetData>
  <pageMargins left="0.7" right="0.7" top="0.75" bottom="0.75" header="0.3" footer="0.3"/>
  <pageSetup paperSize="9" scale="88" fitToHeight="0" orientation="landscape" r:id="rId1"/>
  <ignoredErrors>
    <ignoredError sqref="E9 F28 F60 D57:F57 F39 F52 F5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F22"/>
  <sheetViews>
    <sheetView workbookViewId="0">
      <selection activeCell="I18" sqref="I18"/>
    </sheetView>
  </sheetViews>
  <sheetFormatPr defaultColWidth="9.140625" defaultRowHeight="15" x14ac:dyDescent="0.25"/>
  <cols>
    <col min="1" max="1" width="9" bestFit="1" customWidth="1" collapsed="1"/>
    <col min="2" max="2" width="6.85546875" bestFit="1" customWidth="1" collapsed="1"/>
    <col min="3" max="3" width="72.85546875" customWidth="1" collapsed="1"/>
    <col min="4" max="4" width="16" style="21" customWidth="1"/>
    <col min="5" max="5" width="17.140625" style="21" customWidth="1"/>
    <col min="6" max="6" width="18.140625" style="21" customWidth="1"/>
  </cols>
  <sheetData>
    <row r="3" spans="1:6" ht="15.75" x14ac:dyDescent="0.25">
      <c r="C3" s="13" t="s">
        <v>177</v>
      </c>
    </row>
    <row r="6" spans="1:6" x14ac:dyDescent="0.25">
      <c r="A6" s="3" t="s">
        <v>0</v>
      </c>
      <c r="B6" s="3" t="s">
        <v>1</v>
      </c>
      <c r="C6" s="3" t="s">
        <v>2</v>
      </c>
      <c r="D6" s="22" t="s">
        <v>3</v>
      </c>
      <c r="E6" s="22" t="s">
        <v>166</v>
      </c>
      <c r="F6" s="22" t="s">
        <v>167</v>
      </c>
    </row>
    <row r="7" spans="1:6" s="5" customFormat="1" x14ac:dyDescent="0.25">
      <c r="A7" s="14"/>
      <c r="B7" s="14"/>
      <c r="C7" s="8" t="s">
        <v>152</v>
      </c>
      <c r="D7" s="23">
        <f>SUM(D8:D8)</f>
        <v>2655</v>
      </c>
      <c r="E7" s="23">
        <f>SUM(E8:E8)</f>
        <v>0</v>
      </c>
      <c r="F7" s="23">
        <f>SUM(F8:F8)</f>
        <v>2655</v>
      </c>
    </row>
    <row r="8" spans="1:6" x14ac:dyDescent="0.25">
      <c r="A8" s="6" t="s">
        <v>151</v>
      </c>
      <c r="B8" s="15">
        <v>66151</v>
      </c>
      <c r="C8" s="6" t="s">
        <v>178</v>
      </c>
      <c r="D8" s="21">
        <v>2655</v>
      </c>
      <c r="E8" s="21">
        <v>0</v>
      </c>
      <c r="F8" s="21">
        <f>D8+E8</f>
        <v>2655</v>
      </c>
    </row>
    <row r="9" spans="1:6" x14ac:dyDescent="0.25">
      <c r="A9" s="6"/>
      <c r="B9" s="15"/>
      <c r="C9" s="16" t="s">
        <v>179</v>
      </c>
      <c r="D9" s="24">
        <f>D10</f>
        <v>7350.69</v>
      </c>
      <c r="E9" s="24">
        <f>E10</f>
        <v>0.31</v>
      </c>
      <c r="F9" s="24">
        <f>F10</f>
        <v>7351</v>
      </c>
    </row>
    <row r="10" spans="1:6" x14ac:dyDescent="0.25">
      <c r="A10" s="15">
        <v>29</v>
      </c>
      <c r="B10" s="15">
        <v>92211</v>
      </c>
      <c r="C10" s="6" t="s">
        <v>180</v>
      </c>
      <c r="D10" s="21">
        <v>7350.69</v>
      </c>
      <c r="E10" s="21">
        <v>0.31</v>
      </c>
      <c r="F10" s="21">
        <f>D10+E10</f>
        <v>7351</v>
      </c>
    </row>
    <row r="11" spans="1:6" s="5" customFormat="1" x14ac:dyDescent="0.25">
      <c r="A11" s="8"/>
      <c r="B11" s="8"/>
      <c r="C11" s="8" t="s">
        <v>144</v>
      </c>
      <c r="D11" s="25">
        <f>D12</f>
        <v>1350521</v>
      </c>
      <c r="E11" s="25">
        <f>E12</f>
        <v>364628</v>
      </c>
      <c r="F11" s="25">
        <f>F12</f>
        <v>1715149</v>
      </c>
    </row>
    <row r="12" spans="1:6" x14ac:dyDescent="0.25">
      <c r="A12" s="6" t="s">
        <v>143</v>
      </c>
      <c r="B12" s="6" t="s">
        <v>181</v>
      </c>
      <c r="C12" s="6" t="s">
        <v>182</v>
      </c>
      <c r="D12" s="21">
        <v>1350521</v>
      </c>
      <c r="E12" s="21">
        <v>364628</v>
      </c>
      <c r="F12" s="21">
        <f>D12+E12</f>
        <v>1715149</v>
      </c>
    </row>
    <row r="13" spans="1:6" s="5" customFormat="1" x14ac:dyDescent="0.25">
      <c r="A13" s="8"/>
      <c r="B13" s="8"/>
      <c r="C13" s="8" t="s">
        <v>154</v>
      </c>
      <c r="D13" s="25">
        <f>SUM(D14:D18)</f>
        <v>183418.28</v>
      </c>
      <c r="E13" s="25">
        <f>SUM(E14:E18)</f>
        <v>-5308.28</v>
      </c>
      <c r="F13" s="25">
        <f>SUM(F14:F18)</f>
        <v>178110</v>
      </c>
    </row>
    <row r="14" spans="1:6" s="5" customFormat="1" x14ac:dyDescent="0.25">
      <c r="A14" s="15">
        <v>55</v>
      </c>
      <c r="B14" s="15">
        <v>63612</v>
      </c>
      <c r="C14" s="6" t="s">
        <v>183</v>
      </c>
      <c r="D14" s="21">
        <v>91083.28</v>
      </c>
      <c r="E14" s="21">
        <v>-0.28000000000000003</v>
      </c>
      <c r="F14" s="21">
        <f>D14+E14</f>
        <v>91083</v>
      </c>
    </row>
    <row r="15" spans="1:6" s="5" customFormat="1" x14ac:dyDescent="0.25">
      <c r="A15" s="15">
        <v>55</v>
      </c>
      <c r="B15" s="15">
        <v>64132</v>
      </c>
      <c r="C15" s="17" t="s">
        <v>184</v>
      </c>
      <c r="D15" s="21">
        <v>0</v>
      </c>
      <c r="E15" s="21">
        <v>0</v>
      </c>
      <c r="F15" s="21">
        <f t="shared" ref="F15:F18" si="0">D15+E15</f>
        <v>0</v>
      </c>
    </row>
    <row r="16" spans="1:6" x14ac:dyDescent="0.25">
      <c r="A16" s="6" t="s">
        <v>153</v>
      </c>
      <c r="B16" s="6" t="s">
        <v>185</v>
      </c>
      <c r="C16" s="6" t="s">
        <v>186</v>
      </c>
      <c r="D16" s="21">
        <v>41808</v>
      </c>
      <c r="E16" s="21">
        <v>-5308</v>
      </c>
      <c r="F16" s="21">
        <f t="shared" si="0"/>
        <v>36500</v>
      </c>
    </row>
    <row r="17" spans="1:6" x14ac:dyDescent="0.25">
      <c r="A17" s="6" t="s">
        <v>153</v>
      </c>
      <c r="B17" s="6" t="s">
        <v>187</v>
      </c>
      <c r="C17" s="6" t="s">
        <v>188</v>
      </c>
      <c r="D17" s="21">
        <v>33844</v>
      </c>
      <c r="E17" s="21">
        <v>0</v>
      </c>
      <c r="F17" s="21">
        <f t="shared" si="0"/>
        <v>33844</v>
      </c>
    </row>
    <row r="18" spans="1:6" x14ac:dyDescent="0.25">
      <c r="A18" s="6" t="s">
        <v>153</v>
      </c>
      <c r="B18" s="15">
        <v>65269</v>
      </c>
      <c r="C18" s="6" t="s">
        <v>189</v>
      </c>
      <c r="D18" s="21">
        <v>16683</v>
      </c>
      <c r="E18" s="21">
        <v>0</v>
      </c>
      <c r="F18" s="21">
        <f t="shared" si="0"/>
        <v>16683</v>
      </c>
    </row>
    <row r="19" spans="1:6" x14ac:dyDescent="0.25">
      <c r="A19" s="18"/>
      <c r="B19" s="18"/>
      <c r="C19" s="18"/>
      <c r="D19" s="26"/>
      <c r="E19" s="26"/>
      <c r="F19" s="26"/>
    </row>
    <row r="21" spans="1:6" x14ac:dyDescent="0.25">
      <c r="C21" s="19" t="s">
        <v>190</v>
      </c>
      <c r="D21" s="27">
        <f>D7+D9+D11+D13</f>
        <v>1543944.97</v>
      </c>
      <c r="E21" s="27">
        <f t="shared" ref="E21:F21" si="1">E7+E9+E11+E13</f>
        <v>359320.02999999997</v>
      </c>
      <c r="F21" s="27">
        <f t="shared" si="1"/>
        <v>1903265</v>
      </c>
    </row>
    <row r="22" spans="1:6" ht="15.75" x14ac:dyDescent="0.25">
      <c r="C22" s="20"/>
    </row>
  </sheetData>
  <pageMargins left="0.7" right="0.7" top="0.75" bottom="0.75" header="0.3" footer="0.3"/>
  <pageSetup paperSize="9" scale="93" orientation="landscape" r:id="rId1"/>
  <ignoredErrors>
    <ignoredError sqref="F10:F11 F9 F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Prijedlog rebalansa</vt:lpstr>
      <vt:lpstr>PR</vt:lpstr>
      <vt:lpstr>VR</vt:lpstr>
      <vt:lpstr>VP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Ana</cp:lastModifiedBy>
  <cp:lastPrinted>2023-12-14T08:39:19Z</cp:lastPrinted>
  <dcterms:created xsi:type="dcterms:W3CDTF">2023-05-12T11:01:49Z</dcterms:created>
  <dcterms:modified xsi:type="dcterms:W3CDTF">2024-01-17T07:44:31Z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