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8800" windowHeight="12330"/>
  </bookViews>
  <sheets>
    <sheet name="PR" sheetId="1" r:id="rId1"/>
    <sheet name="VR" sheetId="2" r:id="rId2"/>
    <sheet name="VP" sheetId="3" r:id="rId3"/>
    <sheet name="Sheet1" sheetId="4" r:id="rId4"/>
  </sheets>
  <calcPr calcId="162913"/>
</workbook>
</file>

<file path=xl/calcChain.xml><?xml version="1.0" encoding="utf-8"?>
<calcChain xmlns="http://schemas.openxmlformats.org/spreadsheetml/2006/main">
  <c r="F99" i="1" l="1"/>
  <c r="D27" i="2" l="1"/>
  <c r="E27" i="2"/>
  <c r="F27" i="2"/>
  <c r="F35" i="2"/>
  <c r="G35" i="2" s="1"/>
  <c r="G54" i="1" l="1"/>
  <c r="E52" i="1"/>
  <c r="F52" i="1"/>
  <c r="D52" i="1"/>
  <c r="G66" i="2" l="1"/>
  <c r="F66" i="2"/>
  <c r="E66" i="2"/>
  <c r="E65" i="2"/>
  <c r="G36" i="2"/>
  <c r="G37" i="2"/>
  <c r="G38" i="2"/>
  <c r="F36" i="2"/>
  <c r="E36" i="2"/>
  <c r="D36" i="2"/>
  <c r="E51" i="1"/>
  <c r="G52" i="1"/>
  <c r="G53" i="1"/>
  <c r="E56" i="1"/>
  <c r="D51" i="1"/>
  <c r="D104" i="1" s="1"/>
  <c r="F51" i="1" l="1"/>
  <c r="E24" i="2"/>
  <c r="F24" i="2"/>
  <c r="D65" i="2"/>
  <c r="G26" i="2"/>
  <c r="F26" i="2"/>
  <c r="G13" i="2"/>
  <c r="G28" i="2"/>
  <c r="G41" i="2"/>
  <c r="G51" i="2"/>
  <c r="G54" i="2"/>
  <c r="G57" i="2"/>
  <c r="G58" i="2"/>
  <c r="G60" i="2"/>
  <c r="G51" i="1" l="1"/>
  <c r="F15" i="3"/>
  <c r="F16" i="3"/>
  <c r="F17" i="3"/>
  <c r="F18" i="3"/>
  <c r="F14" i="3"/>
  <c r="F12" i="3"/>
  <c r="F10" i="3"/>
  <c r="F8" i="3"/>
  <c r="D13" i="3"/>
  <c r="F13" i="3" l="1"/>
  <c r="E13" i="3"/>
  <c r="F11" i="3"/>
  <c r="E11" i="3"/>
  <c r="D11" i="3"/>
  <c r="F9" i="3"/>
  <c r="E9" i="3"/>
  <c r="D9" i="3"/>
  <c r="F7" i="3"/>
  <c r="E7" i="3"/>
  <c r="D7" i="3"/>
  <c r="D21" i="3" l="1"/>
  <c r="E21" i="3"/>
  <c r="F21" i="3"/>
  <c r="F91" i="1"/>
  <c r="E90" i="1"/>
  <c r="E106" i="1" s="1"/>
  <c r="D90" i="1"/>
  <c r="D106" i="1" s="1"/>
  <c r="D92" i="1"/>
  <c r="D89" i="1" s="1"/>
  <c r="E92" i="1"/>
  <c r="F93" i="1"/>
  <c r="F92" i="1" l="1"/>
  <c r="G92" i="1" s="1"/>
  <c r="G93" i="1"/>
  <c r="F90" i="1"/>
  <c r="G91" i="1"/>
  <c r="E89" i="1"/>
  <c r="F83" i="1"/>
  <c r="G83" i="1" s="1"/>
  <c r="F84" i="1"/>
  <c r="G84" i="1" s="1"/>
  <c r="F85" i="1"/>
  <c r="G85" i="1" s="1"/>
  <c r="F86" i="1"/>
  <c r="G86" i="1" s="1"/>
  <c r="F87" i="1"/>
  <c r="G87" i="1" s="1"/>
  <c r="F88" i="1"/>
  <c r="G88" i="1" s="1"/>
  <c r="E81" i="1"/>
  <c r="E107" i="1" s="1"/>
  <c r="F98" i="1"/>
  <c r="G98" i="1" s="1"/>
  <c r="G99" i="1"/>
  <c r="F100" i="1"/>
  <c r="G100" i="1" s="1"/>
  <c r="F101" i="1"/>
  <c r="G101" i="1" s="1"/>
  <c r="F97" i="1"/>
  <c r="G97" i="1" s="1"/>
  <c r="F82" i="1"/>
  <c r="F75" i="1"/>
  <c r="G75" i="1" s="1"/>
  <c r="F76" i="1"/>
  <c r="G76" i="1" s="1"/>
  <c r="F77" i="1"/>
  <c r="G77" i="1" s="1"/>
  <c r="F78" i="1"/>
  <c r="G78" i="1" s="1"/>
  <c r="F79" i="1"/>
  <c r="G79" i="1" s="1"/>
  <c r="F80" i="1"/>
  <c r="G80" i="1" s="1"/>
  <c r="F74" i="1"/>
  <c r="G74" i="1" s="1"/>
  <c r="F71" i="1"/>
  <c r="G71" i="1" s="1"/>
  <c r="F70" i="1"/>
  <c r="G70" i="1" s="1"/>
  <c r="F67" i="1"/>
  <c r="F58" i="1"/>
  <c r="G58" i="1" s="1"/>
  <c r="F59" i="1"/>
  <c r="G59" i="1" s="1"/>
  <c r="F60" i="1"/>
  <c r="G60" i="1" s="1"/>
  <c r="F61" i="1"/>
  <c r="G61" i="1" s="1"/>
  <c r="F62" i="1"/>
  <c r="G62" i="1" s="1"/>
  <c r="F63" i="1"/>
  <c r="G63" i="1" s="1"/>
  <c r="F64" i="1"/>
  <c r="G64" i="1" s="1"/>
  <c r="F57" i="1"/>
  <c r="G57" i="1" s="1"/>
  <c r="F10" i="1"/>
  <c r="G10" i="1" s="1"/>
  <c r="F11" i="1"/>
  <c r="G11" i="1" s="1"/>
  <c r="F12" i="1"/>
  <c r="G12" i="1" s="1"/>
  <c r="F13" i="1"/>
  <c r="G13" i="1" s="1"/>
  <c r="F14" i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37" i="1"/>
  <c r="G37" i="1" s="1"/>
  <c r="F38" i="1"/>
  <c r="G38" i="1" s="1"/>
  <c r="F39" i="1"/>
  <c r="G39" i="1" s="1"/>
  <c r="F40" i="1"/>
  <c r="G40" i="1" s="1"/>
  <c r="F41" i="1"/>
  <c r="G41" i="1" s="1"/>
  <c r="F42" i="1"/>
  <c r="G42" i="1" s="1"/>
  <c r="F43" i="1"/>
  <c r="G43" i="1" s="1"/>
  <c r="F44" i="1"/>
  <c r="G44" i="1" s="1"/>
  <c r="F45" i="1"/>
  <c r="G45" i="1" s="1"/>
  <c r="F46" i="1"/>
  <c r="G46" i="1" s="1"/>
  <c r="F47" i="1"/>
  <c r="G47" i="1" s="1"/>
  <c r="F48" i="1"/>
  <c r="G48" i="1" s="1"/>
  <c r="F49" i="1"/>
  <c r="G49" i="1" s="1"/>
  <c r="F9" i="1"/>
  <c r="G9" i="1" s="1"/>
  <c r="E96" i="1"/>
  <c r="E95" i="1" s="1"/>
  <c r="E94" i="1" s="1"/>
  <c r="E73" i="1"/>
  <c r="E69" i="1"/>
  <c r="E66" i="1"/>
  <c r="E65" i="1" s="1"/>
  <c r="E55" i="1"/>
  <c r="E8" i="1"/>
  <c r="E7" i="1" s="1"/>
  <c r="E6" i="1" s="1"/>
  <c r="D8" i="1"/>
  <c r="D7" i="1" s="1"/>
  <c r="D6" i="1" s="1"/>
  <c r="D56" i="1"/>
  <c r="D55" i="1" s="1"/>
  <c r="D66" i="1"/>
  <c r="D65" i="1" s="1"/>
  <c r="D69" i="1"/>
  <c r="D68" i="1" s="1"/>
  <c r="D73" i="1"/>
  <c r="D81" i="1"/>
  <c r="D107" i="1" s="1"/>
  <c r="D96" i="1"/>
  <c r="E68" i="1" l="1"/>
  <c r="E104" i="1"/>
  <c r="F89" i="1"/>
  <c r="G89" i="1" s="1"/>
  <c r="F66" i="1"/>
  <c r="G67" i="1"/>
  <c r="F106" i="1"/>
  <c r="G90" i="1"/>
  <c r="F81" i="1"/>
  <c r="G82" i="1"/>
  <c r="F8" i="1"/>
  <c r="D105" i="1"/>
  <c r="E105" i="1"/>
  <c r="D95" i="1"/>
  <c r="D94" i="1" s="1"/>
  <c r="F69" i="1"/>
  <c r="D72" i="1"/>
  <c r="D50" i="1" s="1"/>
  <c r="E72" i="1"/>
  <c r="F73" i="1"/>
  <c r="F56" i="1"/>
  <c r="F96" i="1"/>
  <c r="G96" i="1" s="1"/>
  <c r="F104" i="1" l="1"/>
  <c r="E50" i="1"/>
  <c r="E5" i="1" s="1"/>
  <c r="D5" i="1"/>
  <c r="F65" i="1"/>
  <c r="G65" i="1" s="1"/>
  <c r="G66" i="1"/>
  <c r="F107" i="1"/>
  <c r="G81" i="1"/>
  <c r="F72" i="1"/>
  <c r="G72" i="1" s="1"/>
  <c r="G73" i="1"/>
  <c r="F68" i="1"/>
  <c r="G68" i="1" s="1"/>
  <c r="G69" i="1"/>
  <c r="F55" i="1"/>
  <c r="G56" i="1"/>
  <c r="F7" i="1"/>
  <c r="G8" i="1"/>
  <c r="F105" i="1"/>
  <c r="E108" i="1"/>
  <c r="F95" i="1"/>
  <c r="E109" i="1" l="1"/>
  <c r="G55" i="1"/>
  <c r="F50" i="1"/>
  <c r="G50" i="1" s="1"/>
  <c r="F94" i="1"/>
  <c r="G94" i="1" s="1"/>
  <c r="G95" i="1"/>
  <c r="F108" i="1"/>
  <c r="F6" i="1"/>
  <c r="G6" i="1" s="1"/>
  <c r="G7" i="1"/>
  <c r="F61" i="2"/>
  <c r="G61" i="2" s="1"/>
  <c r="F62" i="2"/>
  <c r="G62" i="2" s="1"/>
  <c r="F60" i="2"/>
  <c r="E59" i="2"/>
  <c r="F58" i="2"/>
  <c r="E57" i="2"/>
  <c r="F57" i="2"/>
  <c r="F54" i="2"/>
  <c r="F51" i="2"/>
  <c r="F42" i="2"/>
  <c r="G42" i="2" s="1"/>
  <c r="F43" i="2"/>
  <c r="G43" i="2" s="1"/>
  <c r="F44" i="2"/>
  <c r="G44" i="2" s="1"/>
  <c r="F45" i="2"/>
  <c r="G45" i="2" s="1"/>
  <c r="F46" i="2"/>
  <c r="G46" i="2" s="1"/>
  <c r="F47" i="2"/>
  <c r="G47" i="2" s="1"/>
  <c r="F48" i="2"/>
  <c r="G48" i="2" s="1"/>
  <c r="F41" i="2"/>
  <c r="F29" i="2"/>
  <c r="G29" i="2" s="1"/>
  <c r="F30" i="2"/>
  <c r="G30" i="2" s="1"/>
  <c r="F31" i="2"/>
  <c r="G31" i="2" s="1"/>
  <c r="F32" i="2"/>
  <c r="G32" i="2" s="1"/>
  <c r="F33" i="2"/>
  <c r="G33" i="2" s="1"/>
  <c r="F34" i="2"/>
  <c r="G34" i="2" s="1"/>
  <c r="F28" i="2"/>
  <c r="F25" i="2"/>
  <c r="G25" i="2" s="1"/>
  <c r="F14" i="2"/>
  <c r="G14" i="2" s="1"/>
  <c r="F15" i="2"/>
  <c r="G15" i="2" s="1"/>
  <c r="F16" i="2"/>
  <c r="G16" i="2" s="1"/>
  <c r="F17" i="2"/>
  <c r="G17" i="2" s="1"/>
  <c r="F18" i="2"/>
  <c r="G18" i="2" s="1"/>
  <c r="F19" i="2"/>
  <c r="G19" i="2" s="1"/>
  <c r="F20" i="2"/>
  <c r="G20" i="2" s="1"/>
  <c r="F21" i="2"/>
  <c r="G21" i="2" s="1"/>
  <c r="F13" i="2"/>
  <c r="E12" i="2"/>
  <c r="F5" i="1" l="1"/>
  <c r="F59" i="2"/>
  <c r="G59" i="2" s="1"/>
  <c r="E11" i="2"/>
  <c r="E10" i="2" s="1"/>
  <c r="E68" i="2"/>
  <c r="E56" i="2"/>
  <c r="E55" i="2" s="1"/>
  <c r="F56" i="2"/>
  <c r="F12" i="2"/>
  <c r="G12" i="2" s="1"/>
  <c r="E53" i="2"/>
  <c r="E52" i="2" s="1"/>
  <c r="F53" i="2"/>
  <c r="E50" i="2"/>
  <c r="E49" i="2" s="1"/>
  <c r="F50" i="2"/>
  <c r="E40" i="2"/>
  <c r="E39" i="2" s="1"/>
  <c r="F40" i="2"/>
  <c r="D52" i="2"/>
  <c r="D53" i="2"/>
  <c r="D59" i="2"/>
  <c r="D67" i="2" s="1"/>
  <c r="D57" i="2"/>
  <c r="D56" i="2" s="1"/>
  <c r="D55" i="2" s="1"/>
  <c r="D50" i="2"/>
  <c r="D49" i="2" s="1"/>
  <c r="D40" i="2"/>
  <c r="D39" i="2" s="1"/>
  <c r="D24" i="2"/>
  <c r="D23" i="2" s="1"/>
  <c r="D22" i="2" s="1"/>
  <c r="D12" i="2"/>
  <c r="D68" i="2" s="1"/>
  <c r="F52" i="2" l="1"/>
  <c r="G52" i="2" s="1"/>
  <c r="G53" i="2"/>
  <c r="G27" i="2"/>
  <c r="F23" i="2"/>
  <c r="G23" i="2" s="1"/>
  <c r="F39" i="2"/>
  <c r="G39" i="2" s="1"/>
  <c r="G40" i="2"/>
  <c r="F49" i="2"/>
  <c r="G49" i="2" s="1"/>
  <c r="G50" i="2"/>
  <c r="F55" i="2"/>
  <c r="G55" i="2" s="1"/>
  <c r="G56" i="2"/>
  <c r="F65" i="2"/>
  <c r="G65" i="2" s="1"/>
  <c r="G24" i="2"/>
  <c r="E23" i="2"/>
  <c r="G5" i="1"/>
  <c r="F109" i="1"/>
  <c r="D11" i="2"/>
  <c r="D10" i="2" s="1"/>
  <c r="F67" i="2"/>
  <c r="D69" i="2"/>
  <c r="F11" i="2"/>
  <c r="F68" i="2"/>
  <c r="G68" i="2" s="1"/>
  <c r="E67" i="2"/>
  <c r="E69" i="2" s="1"/>
  <c r="D108" i="1"/>
  <c r="D109" i="1" s="1"/>
  <c r="F22" i="2" l="1"/>
  <c r="G22" i="2" s="1"/>
  <c r="F69" i="2"/>
  <c r="G67" i="2"/>
  <c r="E22" i="2"/>
  <c r="E9" i="2" s="1"/>
  <c r="E70" i="2" s="1"/>
  <c r="F10" i="2"/>
  <c r="G11" i="2"/>
  <c r="G69" i="2"/>
  <c r="D9" i="2"/>
  <c r="D70" i="2" s="1"/>
  <c r="G10" i="2" l="1"/>
  <c r="F9" i="2"/>
  <c r="G9" i="2"/>
  <c r="F70" i="2" l="1"/>
  <c r="G70" i="2" s="1"/>
</calcChain>
</file>

<file path=xl/sharedStrings.xml><?xml version="1.0" encoding="utf-8"?>
<sst xmlns="http://schemas.openxmlformats.org/spreadsheetml/2006/main" count="453" uniqueCount="194">
  <si>
    <t>Izvor fin.</t>
  </si>
  <si>
    <t>Konto</t>
  </si>
  <si>
    <t>Naziv</t>
  </si>
  <si>
    <t>Godišnji plan</t>
  </si>
  <si>
    <t>31</t>
  </si>
  <si>
    <t>OŠ MOKOŠICA</t>
  </si>
  <si>
    <t>18054</t>
  </si>
  <si>
    <t>DECENTRALIZIRANE FUNKCIJE- MINIMALNI FINANCIJSKI STANDARD</t>
  </si>
  <si>
    <t>18054001</t>
  </si>
  <si>
    <t>MATERIJALNI I FINANCIJSKI RASHODI</t>
  </si>
  <si>
    <t>Potpore za decentralizirane izdatke</t>
  </si>
  <si>
    <t>32111</t>
  </si>
  <si>
    <t>Dnevnice za službeni put u zemlji</t>
  </si>
  <si>
    <t>32113</t>
  </si>
  <si>
    <t>Naknade za smještaj na službenom putu u zemlji</t>
  </si>
  <si>
    <t>32115</t>
  </si>
  <si>
    <t>Naknade za prijevoz na službenom putu u zemlji</t>
  </si>
  <si>
    <t>32131</t>
  </si>
  <si>
    <t>Seminari, savjetovanja i simpoziji</t>
  </si>
  <si>
    <t>32132</t>
  </si>
  <si>
    <t>Tečajevi i stručni ispiti</t>
  </si>
  <si>
    <t>32211</t>
  </si>
  <si>
    <t>Uredski materijal</t>
  </si>
  <si>
    <t>32212</t>
  </si>
  <si>
    <t>Literatura (publikacije, časopisi, glasila, knjige i ostalo)</t>
  </si>
  <si>
    <t>32214</t>
  </si>
  <si>
    <t>Materijal i sredstva za čišćenje i održavanje</t>
  </si>
  <si>
    <t>32216</t>
  </si>
  <si>
    <t>Materijal za higijenske potrebe i njegu</t>
  </si>
  <si>
    <t>32219</t>
  </si>
  <si>
    <t>Ostali materijal za potrebe redovnog poslovanja</t>
  </si>
  <si>
    <t>32231</t>
  </si>
  <si>
    <t>Električna energija</t>
  </si>
  <si>
    <t>32233</t>
  </si>
  <si>
    <t>Plin</t>
  </si>
  <si>
    <t>32234</t>
  </si>
  <si>
    <t>Motorni benzin i dizel gorivo</t>
  </si>
  <si>
    <t>32239</t>
  </si>
  <si>
    <t>Ostali materijali za proizvodnju energije (ugljen, drva, teško ulje)</t>
  </si>
  <si>
    <t>32241</t>
  </si>
  <si>
    <t>Materijal i dijelovi za tekuće i inveticijsko održavanje građevinskih objekata</t>
  </si>
  <si>
    <t>32251</t>
  </si>
  <si>
    <t>Sitni inventar</t>
  </si>
  <si>
    <t>32271</t>
  </si>
  <si>
    <t>Službena, radna i zaštitna odjeća i obuća</t>
  </si>
  <si>
    <t>32311</t>
  </si>
  <si>
    <t>Usluge telefona, telefaksa</t>
  </si>
  <si>
    <t>32313</t>
  </si>
  <si>
    <t>Poštarina (pisma, tiskanice i sl.)</t>
  </si>
  <si>
    <t>32319</t>
  </si>
  <si>
    <t>Ostale usluge za komunikaciju i prijevoz</t>
  </si>
  <si>
    <t>32321</t>
  </si>
  <si>
    <t>Usluge tekućeg i investicijskog održavanja građevinskih objekata</t>
  </si>
  <si>
    <t>32322</t>
  </si>
  <si>
    <t>Usluge tekućeg i investicijskog održavanja postrojenja i opreme</t>
  </si>
  <si>
    <t>32331</t>
  </si>
  <si>
    <t>Elektronski mediji</t>
  </si>
  <si>
    <t>32341</t>
  </si>
  <si>
    <t>Opskrba vodom</t>
  </si>
  <si>
    <t>32342</t>
  </si>
  <si>
    <t>Iznošenje i odvoz smeća</t>
  </si>
  <si>
    <t>32343</t>
  </si>
  <si>
    <t>Deratizacija i dezinsekcija</t>
  </si>
  <si>
    <t>32344</t>
  </si>
  <si>
    <t>Dimnjačarske i ekološke usluge</t>
  </si>
  <si>
    <t>32349</t>
  </si>
  <si>
    <t>Ostale komunalne usluge</t>
  </si>
  <si>
    <t>32354</t>
  </si>
  <si>
    <t>Licence</t>
  </si>
  <si>
    <t>32361</t>
  </si>
  <si>
    <t>Obvezni i preventivni zdravstveni pregledi zaposlenika</t>
  </si>
  <si>
    <t>32369</t>
  </si>
  <si>
    <t>Ostale zdravstvene i veterinarske usluge</t>
  </si>
  <si>
    <t>32379</t>
  </si>
  <si>
    <t>Ostale intelektualne usluge</t>
  </si>
  <si>
    <t>32381</t>
  </si>
  <si>
    <t>Usluge ažuriranja računalnih baza</t>
  </si>
  <si>
    <t>32391</t>
  </si>
  <si>
    <t>Grafičke i tiskarske usluge, usluge kopiranja i uvezivanja i slično</t>
  </si>
  <si>
    <t>32392</t>
  </si>
  <si>
    <t>Film i izrada fotografija</t>
  </si>
  <si>
    <t>32396</t>
  </si>
  <si>
    <t>Usluge čuvanja imovine i obveza</t>
  </si>
  <si>
    <t>Ostali nespomenuti rashodi poslovanja</t>
  </si>
  <si>
    <t>32931</t>
  </si>
  <si>
    <t>Reprezentacija</t>
  </si>
  <si>
    <t>32941</t>
  </si>
  <si>
    <t>Tuzemne članarine</t>
  </si>
  <si>
    <t>32999</t>
  </si>
  <si>
    <t>34311</t>
  </si>
  <si>
    <t>Usluge banaka</t>
  </si>
  <si>
    <t>18055</t>
  </si>
  <si>
    <t>DECENTRALIZIRANE FUNKCIJE - IZNAD MINIMALNOG FINANCIJSKOG STANDARDA</t>
  </si>
  <si>
    <t>18055006</t>
  </si>
  <si>
    <t>PRODUŽENI BORAVAK</t>
  </si>
  <si>
    <t>11</t>
  </si>
  <si>
    <t>Opći prihodi i primici</t>
  </si>
  <si>
    <t>31111</t>
  </si>
  <si>
    <t>Plaće za zaposlene</t>
  </si>
  <si>
    <t>31212</t>
  </si>
  <si>
    <t>Nagrade</t>
  </si>
  <si>
    <t>31213</t>
  </si>
  <si>
    <t>Darovi</t>
  </si>
  <si>
    <t>31214</t>
  </si>
  <si>
    <t>Otpremnine</t>
  </si>
  <si>
    <t>31215</t>
  </si>
  <si>
    <t>Naknade za bolest, invalidnost i smrtni slučaj</t>
  </si>
  <si>
    <t>31216</t>
  </si>
  <si>
    <t>Regres za godišnji odmor</t>
  </si>
  <si>
    <t>31321</t>
  </si>
  <si>
    <t>Doprinosi za obvezno zdravstveno osiguranje</t>
  </si>
  <si>
    <t>32121</t>
  </si>
  <si>
    <t>Naknade za prijevoz na posao i s posla</t>
  </si>
  <si>
    <t>18055021</t>
  </si>
  <si>
    <t>TEKUĆE I INVESTICIJSKO ODRŽAVANJE IZNAD MINIMALNOG STANDARDA</t>
  </si>
  <si>
    <t>18055023</t>
  </si>
  <si>
    <t>STRUČNO RAZVOJNE SLUŽBE</t>
  </si>
  <si>
    <t>18055036</t>
  </si>
  <si>
    <t>ASISTENT U NASTAVI</t>
  </si>
  <si>
    <t>44</t>
  </si>
  <si>
    <t>EU fondovi-pomoći</t>
  </si>
  <si>
    <t>18055040</t>
  </si>
  <si>
    <t>SHEMA ŠKOLSKOG VOĆA</t>
  </si>
  <si>
    <t>37224</t>
  </si>
  <si>
    <t>Prehrana</t>
  </si>
  <si>
    <t>18056</t>
  </si>
  <si>
    <t>KAPITALNO ULAGANJE U ŠKOLSTVO - MINIMALNI FINANCIJSKI STANDARD</t>
  </si>
  <si>
    <t>18056002</t>
  </si>
  <si>
    <t>ŠKOLSKA OPREMA</t>
  </si>
  <si>
    <t>42211</t>
  </si>
  <si>
    <t>Računala i računalna oprema</t>
  </si>
  <si>
    <t>42219</t>
  </si>
  <si>
    <t>Ostala uredska oprema</t>
  </si>
  <si>
    <t>42231</t>
  </si>
  <si>
    <t>Oprema za grijanje, ventilaciju i hlađenje</t>
  </si>
  <si>
    <t>42271</t>
  </si>
  <si>
    <t>Uređaji</t>
  </si>
  <si>
    <t>42411</t>
  </si>
  <si>
    <t>Knjige u knjižnici</t>
  </si>
  <si>
    <t>Razdjel 8 UPRAVNI ODJEL ZA OBRAZOVANJE, ŠPORT, SOCIJALNU SKRB I CIVILNO DRUŠTVO</t>
  </si>
  <si>
    <t>Glava 31 OSNOVNO ŠKOLSTVO</t>
  </si>
  <si>
    <t>18054004</t>
  </si>
  <si>
    <t>REDOVNA DJELATNOST OSNOVNOG OBRAZOVANJA</t>
  </si>
  <si>
    <t>49</t>
  </si>
  <si>
    <t>Pomoći iz državnog proračuna za plaće te ostale rashode za zaposlene</t>
  </si>
  <si>
    <t>31332</t>
  </si>
  <si>
    <t>Doprinos za obvezno osiguranje u slučaju nazaposlenosti</t>
  </si>
  <si>
    <t>32955</t>
  </si>
  <si>
    <t>Novčana naknada poslodavca zbog nezapošljavanja osoba s invaliditetom</t>
  </si>
  <si>
    <t>18055002</t>
  </si>
  <si>
    <t>OSTALI PROJEKTI U OSNOVNOM ŠKOLSTVU</t>
  </si>
  <si>
    <t>25</t>
  </si>
  <si>
    <t>Vlastiti prihodi proračunskih korisnika</t>
  </si>
  <si>
    <t>55</t>
  </si>
  <si>
    <t>Donacije i ostali namjenski prihodi proračunskih korisnika</t>
  </si>
  <si>
    <t>32224</t>
  </si>
  <si>
    <t>Namirnice</t>
  </si>
  <si>
    <t>18055039</t>
  </si>
  <si>
    <t>NABAVA ŠKOLSKIH UDŽBENIKA</t>
  </si>
  <si>
    <t>18055043</t>
  </si>
  <si>
    <t>PREHRANA ZA UČENIKE U OSNOVNIM ŠKOLAMA</t>
  </si>
  <si>
    <t>18057</t>
  </si>
  <si>
    <t>KAPITALNO ULAGANJE U ŠKOLSTVO - IZNAD MINIMALNOG FINANCIJSKOG STANDARDA</t>
  </si>
  <si>
    <t>18057001</t>
  </si>
  <si>
    <t>32922</t>
  </si>
  <si>
    <t>Premije osiguranja ostale imovine</t>
  </si>
  <si>
    <t>rebalans +/-</t>
  </si>
  <si>
    <t>Novi plan</t>
  </si>
  <si>
    <t>IZVOR 25</t>
  </si>
  <si>
    <t>IZVOR 55</t>
  </si>
  <si>
    <t>IZVOR 49</t>
  </si>
  <si>
    <t>IZVOR 11</t>
  </si>
  <si>
    <t>IZVOR 31</t>
  </si>
  <si>
    <t>IZVOR 42</t>
  </si>
  <si>
    <t>IZVOR 44</t>
  </si>
  <si>
    <t>42</t>
  </si>
  <si>
    <t>Namjenske tekuće pomoći</t>
  </si>
  <si>
    <t>OŠ MOKOŠICA,DUBROVNIK</t>
  </si>
  <si>
    <t>Prihodi od pruženih usluga</t>
  </si>
  <si>
    <t>Višak prenesen iz prošle godine</t>
  </si>
  <si>
    <t>Višak prihoda poslovanja</t>
  </si>
  <si>
    <t>63612</t>
  </si>
  <si>
    <t>Tekuće pomoći proračunskim korisnicima iz državnog proračuna</t>
  </si>
  <si>
    <t xml:space="preserve">Tekuće pomoći proračunskim korisnicima iz proračuna </t>
  </si>
  <si>
    <t>Kamate</t>
  </si>
  <si>
    <t>63622</t>
  </si>
  <si>
    <t>Kapitalne pomoći iz državnog proračuna proračunskim korisnicima proračuna JLP(R)S</t>
  </si>
  <si>
    <t>65264</t>
  </si>
  <si>
    <t>Sufinanciranje cijene usluge, participacije i slično</t>
  </si>
  <si>
    <t>Ostali posebni prihodi po posebnim propisima</t>
  </si>
  <si>
    <t xml:space="preserve">UKUPNO VAPROR. PRIHODI: </t>
  </si>
  <si>
    <t>IZVOR 29</t>
  </si>
  <si>
    <t>,</t>
  </si>
  <si>
    <t>Ostale tekuće donacije u naravi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</si>
</sst>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#,###,##0.00#####"/>
    <numFmt numFmtId="165" formatCode="#,##0.00\ _k_n"/>
  </numFmts>
  <fonts count="10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indexed="8"/>
      <name val="Calibri"/>
      <family val="2"/>
      <scheme val="minor"/>
    </font>
    <font>
      <sz val="12"/>
      <color indexed="8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2" borderId="2" xfId="0" applyFont="1" applyFill="1" applyBorder="1"/>
    <xf numFmtId="0" fontId="2" fillId="2" borderId="1" xfId="0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0" fontId="3" fillId="0" borderId="0" xfId="0" applyFont="1"/>
    <xf numFmtId="0" fontId="0" fillId="0" borderId="0" xfId="0" applyFill="1"/>
    <xf numFmtId="164" fontId="0" fillId="0" borderId="0" xfId="0" applyNumberFormat="1" applyFill="1" applyAlignment="1">
      <alignment horizontal="right"/>
    </xf>
    <xf numFmtId="0" fontId="3" fillId="0" borderId="0" xfId="0" applyFont="1" applyFill="1"/>
    <xf numFmtId="164" fontId="3" fillId="0" borderId="0" xfId="0" applyNumberFormat="1" applyFont="1" applyFill="1" applyAlignment="1">
      <alignment horizontal="right"/>
    </xf>
    <xf numFmtId="0" fontId="0" fillId="0" borderId="0" xfId="0" applyAlignment="1">
      <alignment horizontal="right"/>
    </xf>
    <xf numFmtId="164" fontId="0" fillId="0" borderId="0" xfId="0" applyNumberFormat="1"/>
    <xf numFmtId="4" fontId="0" fillId="0" borderId="0" xfId="0" applyNumberFormat="1"/>
    <xf numFmtId="4" fontId="4" fillId="0" borderId="0" xfId="0" applyNumberFormat="1" applyFont="1"/>
    <xf numFmtId="0" fontId="2" fillId="0" borderId="0" xfId="0" applyFon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5" fillId="0" borderId="0" xfId="0" applyFont="1" applyFill="1"/>
    <xf numFmtId="0" fontId="0" fillId="0" borderId="0" xfId="0" applyFont="1" applyFill="1"/>
    <xf numFmtId="0" fontId="2" fillId="3" borderId="2" xfId="0" applyFont="1" applyFill="1" applyBorder="1"/>
    <xf numFmtId="0" fontId="3" fillId="0" borderId="0" xfId="0" applyFont="1" applyAlignment="1">
      <alignment horizontal="right"/>
    </xf>
    <xf numFmtId="0" fontId="6" fillId="0" borderId="0" xfId="0" applyFont="1"/>
    <xf numFmtId="165" fontId="0" fillId="0" borderId="0" xfId="0" applyNumberFormat="1"/>
    <xf numFmtId="165" fontId="2" fillId="2" borderId="1" xfId="0" applyNumberFormat="1" applyFont="1" applyFill="1" applyBorder="1" applyAlignment="1">
      <alignment horizontal="center"/>
    </xf>
    <xf numFmtId="165" fontId="2" fillId="0" borderId="0" xfId="0" applyNumberFormat="1" applyFont="1" applyFill="1" applyBorder="1" applyAlignment="1">
      <alignment horizontal="right"/>
    </xf>
    <xf numFmtId="165" fontId="5" fillId="0" borderId="0" xfId="0" applyNumberFormat="1" applyFont="1" applyFill="1" applyAlignment="1">
      <alignment horizontal="right"/>
    </xf>
    <xf numFmtId="165" fontId="3" fillId="0" borderId="0" xfId="0" applyNumberFormat="1" applyFont="1" applyFill="1" applyAlignment="1">
      <alignment horizontal="right"/>
    </xf>
    <xf numFmtId="165" fontId="0" fillId="3" borderId="2" xfId="0" applyNumberFormat="1" applyFill="1" applyBorder="1"/>
    <xf numFmtId="165" fontId="5" fillId="0" borderId="0" xfId="0" applyNumberFormat="1" applyFont="1"/>
    <xf numFmtId="0" fontId="0" fillId="0" borderId="0" xfId="0" applyBorder="1"/>
    <xf numFmtId="164" fontId="0" fillId="4" borderId="0" xfId="0" applyNumberFormat="1" applyFill="1" applyBorder="1" applyAlignment="1">
      <alignment horizontal="right"/>
    </xf>
    <xf numFmtId="0" fontId="3" fillId="0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164" fontId="0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left"/>
    </xf>
    <xf numFmtId="164" fontId="5" fillId="0" borderId="0" xfId="0" applyNumberFormat="1" applyFont="1" applyFill="1" applyAlignment="1">
      <alignment horizontal="right"/>
    </xf>
    <xf numFmtId="4" fontId="7" fillId="0" borderId="0" xfId="0" applyNumberFormat="1" applyFont="1"/>
    <xf numFmtId="0" fontId="8" fillId="0" borderId="0" xfId="0" applyFont="1"/>
    <xf numFmtId="4" fontId="9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9"/>
  <sheetViews>
    <sheetView tabSelected="1" zoomScaleNormal="100" workbookViewId="0">
      <pane ySplit="4" topLeftCell="A59" activePane="bottomLeft" state="frozen"/>
      <selection pane="bottomLeft" activeCell="M65" sqref="M65"/>
    </sheetView>
  </sheetViews>
  <sheetFormatPr defaultRowHeight="15" x14ac:dyDescent="0.25"/>
  <cols>
    <col min="1" max="1" width="9" bestFit="1" customWidth="1" collapsed="1"/>
    <col min="2" max="2" width="12" bestFit="1" customWidth="1" collapsed="1"/>
    <col min="3" max="3" width="68.140625" bestFit="1" customWidth="1" collapsed="1"/>
    <col min="4" max="4" width="12.7109375" bestFit="1" customWidth="1" collapsed="1"/>
    <col min="5" max="5" width="15.140625" bestFit="1" customWidth="1" collapsed="1"/>
    <col min="6" max="6" width="13" customWidth="1" collapsed="1"/>
    <col min="7" max="7" width="14" customWidth="1"/>
  </cols>
  <sheetData>
    <row r="1" spans="1:7" x14ac:dyDescent="0.25">
      <c r="B1" s="1" t="s">
        <v>139</v>
      </c>
    </row>
    <row r="2" spans="1:7" x14ac:dyDescent="0.25">
      <c r="B2" s="1" t="s">
        <v>140</v>
      </c>
    </row>
    <row r="3" spans="1:7" x14ac:dyDescent="0.25">
      <c r="B3" s="1" t="s">
        <v>5</v>
      </c>
    </row>
    <row r="4" spans="1:7" x14ac:dyDescent="0.25">
      <c r="A4" s="3" t="s">
        <v>0</v>
      </c>
      <c r="B4" s="3" t="s">
        <v>1</v>
      </c>
      <c r="C4" s="3" t="s">
        <v>2</v>
      </c>
      <c r="D4" s="4" t="s">
        <v>3</v>
      </c>
      <c r="E4" s="4" t="s">
        <v>166</v>
      </c>
      <c r="F4" s="4" t="s">
        <v>167</v>
      </c>
    </row>
    <row r="5" spans="1:7" s="5" customFormat="1" x14ac:dyDescent="0.25">
      <c r="A5" s="8"/>
      <c r="B5" s="8"/>
      <c r="C5" s="8" t="s">
        <v>5</v>
      </c>
      <c r="D5" s="9">
        <f>D6+D50+D94</f>
        <v>395782</v>
      </c>
      <c r="E5" s="9">
        <f>E6+E50+E94</f>
        <v>64689</v>
      </c>
      <c r="F5" s="9">
        <f>F6+F50+F94</f>
        <v>460471</v>
      </c>
      <c r="G5" s="35">
        <f>F5*7.5345</f>
        <v>3469418.7495000004</v>
      </c>
    </row>
    <row r="6" spans="1:7" s="5" customFormat="1" x14ac:dyDescent="0.25">
      <c r="A6" s="8"/>
      <c r="B6" s="8" t="s">
        <v>6</v>
      </c>
      <c r="C6" s="8" t="s">
        <v>7</v>
      </c>
      <c r="D6" s="9">
        <f>D7</f>
        <v>145864</v>
      </c>
      <c r="E6" s="9">
        <f t="shared" ref="E6:F7" si="0">E7</f>
        <v>-194</v>
      </c>
      <c r="F6" s="9">
        <f t="shared" si="0"/>
        <v>145670</v>
      </c>
      <c r="G6" s="35">
        <f t="shared" ref="G6:G73" si="1">F6*7.5345</f>
        <v>1097550.615</v>
      </c>
    </row>
    <row r="7" spans="1:7" s="5" customFormat="1" x14ac:dyDescent="0.25">
      <c r="A7" s="8"/>
      <c r="B7" s="8" t="s">
        <v>8</v>
      </c>
      <c r="C7" s="8" t="s">
        <v>9</v>
      </c>
      <c r="D7" s="9">
        <f>D8</f>
        <v>145864</v>
      </c>
      <c r="E7" s="9">
        <f t="shared" si="0"/>
        <v>-194</v>
      </c>
      <c r="F7" s="9">
        <f t="shared" si="0"/>
        <v>145670</v>
      </c>
      <c r="G7" s="35">
        <f t="shared" si="1"/>
        <v>1097550.615</v>
      </c>
    </row>
    <row r="8" spans="1:7" s="5" customFormat="1" x14ac:dyDescent="0.25">
      <c r="A8" s="8" t="s">
        <v>4</v>
      </c>
      <c r="B8" s="8"/>
      <c r="C8" s="8" t="s">
        <v>10</v>
      </c>
      <c r="D8" s="9">
        <f>SUM(D9:D49)</f>
        <v>145864</v>
      </c>
      <c r="E8" s="9">
        <f t="shared" ref="E8:F8" si="2">SUM(E9:E49)</f>
        <v>-194</v>
      </c>
      <c r="F8" s="9">
        <f t="shared" si="2"/>
        <v>145670</v>
      </c>
      <c r="G8" s="35">
        <f t="shared" si="1"/>
        <v>1097550.615</v>
      </c>
    </row>
    <row r="9" spans="1:7" x14ac:dyDescent="0.25">
      <c r="A9" s="6" t="s">
        <v>4</v>
      </c>
      <c r="B9" s="6" t="s">
        <v>11</v>
      </c>
      <c r="C9" s="6" t="s">
        <v>12</v>
      </c>
      <c r="D9" s="7">
        <v>4645</v>
      </c>
      <c r="E9" s="7">
        <v>-597</v>
      </c>
      <c r="F9" s="7">
        <f>D9+E9</f>
        <v>4048</v>
      </c>
      <c r="G9" s="35">
        <f t="shared" si="1"/>
        <v>30499.656000000003</v>
      </c>
    </row>
    <row r="10" spans="1:7" x14ac:dyDescent="0.25">
      <c r="A10" s="6" t="s">
        <v>4</v>
      </c>
      <c r="B10" s="6" t="s">
        <v>13</v>
      </c>
      <c r="C10" s="6" t="s">
        <v>14</v>
      </c>
      <c r="D10" s="7">
        <v>1991</v>
      </c>
      <c r="E10" s="7">
        <v>600</v>
      </c>
      <c r="F10" s="7">
        <f t="shared" ref="F10:F49" si="3">D10+E10</f>
        <v>2591</v>
      </c>
      <c r="G10" s="35">
        <f t="shared" si="1"/>
        <v>19521.889500000001</v>
      </c>
    </row>
    <row r="11" spans="1:7" x14ac:dyDescent="0.25">
      <c r="A11" s="6" t="s">
        <v>4</v>
      </c>
      <c r="B11" s="6" t="s">
        <v>15</v>
      </c>
      <c r="C11" s="6" t="s">
        <v>16</v>
      </c>
      <c r="D11" s="7">
        <v>1991</v>
      </c>
      <c r="E11" s="7">
        <v>0</v>
      </c>
      <c r="F11" s="7">
        <f t="shared" si="3"/>
        <v>1991</v>
      </c>
      <c r="G11" s="35">
        <f t="shared" si="1"/>
        <v>15001.1895</v>
      </c>
    </row>
    <row r="12" spans="1:7" x14ac:dyDescent="0.25">
      <c r="A12" s="6" t="s">
        <v>4</v>
      </c>
      <c r="B12" s="6" t="s">
        <v>17</v>
      </c>
      <c r="C12" s="6" t="s">
        <v>18</v>
      </c>
      <c r="D12" s="7">
        <v>531</v>
      </c>
      <c r="E12" s="7">
        <v>1100</v>
      </c>
      <c r="F12" s="7">
        <f t="shared" si="3"/>
        <v>1631</v>
      </c>
      <c r="G12" s="35">
        <f t="shared" si="1"/>
        <v>12288.7695</v>
      </c>
    </row>
    <row r="13" spans="1:7" x14ac:dyDescent="0.25">
      <c r="A13" s="6" t="s">
        <v>4</v>
      </c>
      <c r="B13" s="6" t="s">
        <v>19</v>
      </c>
      <c r="C13" s="6" t="s">
        <v>20</v>
      </c>
      <c r="D13" s="7"/>
      <c r="E13" s="7">
        <v>200</v>
      </c>
      <c r="F13" s="7">
        <f t="shared" si="3"/>
        <v>200</v>
      </c>
      <c r="G13" s="35">
        <f t="shared" si="1"/>
        <v>1506.9</v>
      </c>
    </row>
    <row r="14" spans="1:7" x14ac:dyDescent="0.25">
      <c r="A14" s="6" t="s">
        <v>4</v>
      </c>
      <c r="B14" s="6" t="s">
        <v>21</v>
      </c>
      <c r="C14" s="6" t="s">
        <v>22</v>
      </c>
      <c r="D14" s="7">
        <v>4247</v>
      </c>
      <c r="E14" s="7">
        <v>2500</v>
      </c>
      <c r="F14" s="7">
        <f t="shared" si="3"/>
        <v>6747</v>
      </c>
      <c r="G14" s="35">
        <f t="shared" si="1"/>
        <v>50835.271500000003</v>
      </c>
    </row>
    <row r="15" spans="1:7" x14ac:dyDescent="0.25">
      <c r="A15" s="6" t="s">
        <v>4</v>
      </c>
      <c r="B15" s="6" t="s">
        <v>23</v>
      </c>
      <c r="C15" s="6" t="s">
        <v>24</v>
      </c>
      <c r="D15" s="7">
        <v>664</v>
      </c>
      <c r="E15" s="7">
        <v>700</v>
      </c>
      <c r="F15" s="7">
        <f t="shared" si="3"/>
        <v>1364</v>
      </c>
      <c r="G15" s="35">
        <f t="shared" si="1"/>
        <v>10277.058000000001</v>
      </c>
    </row>
    <row r="16" spans="1:7" x14ac:dyDescent="0.25">
      <c r="A16" s="6" t="s">
        <v>4</v>
      </c>
      <c r="B16" s="6" t="s">
        <v>25</v>
      </c>
      <c r="C16" s="6" t="s">
        <v>26</v>
      </c>
      <c r="D16" s="7">
        <v>2654</v>
      </c>
      <c r="E16" s="7">
        <v>-854</v>
      </c>
      <c r="F16" s="7">
        <f t="shared" si="3"/>
        <v>1800</v>
      </c>
      <c r="G16" s="35">
        <f t="shared" si="1"/>
        <v>13562.1</v>
      </c>
    </row>
    <row r="17" spans="1:14" x14ac:dyDescent="0.25">
      <c r="A17" s="6" t="s">
        <v>4</v>
      </c>
      <c r="B17" s="6" t="s">
        <v>27</v>
      </c>
      <c r="C17" s="6" t="s">
        <v>28</v>
      </c>
      <c r="D17" s="7">
        <v>2654</v>
      </c>
      <c r="E17" s="7">
        <v>0</v>
      </c>
      <c r="F17" s="7">
        <f t="shared" si="3"/>
        <v>2654</v>
      </c>
      <c r="G17" s="35">
        <f t="shared" si="1"/>
        <v>19996.563000000002</v>
      </c>
    </row>
    <row r="18" spans="1:14" x14ac:dyDescent="0.25">
      <c r="A18" s="6" t="s">
        <v>4</v>
      </c>
      <c r="B18" s="6" t="s">
        <v>29</v>
      </c>
      <c r="C18" s="6" t="s">
        <v>30</v>
      </c>
      <c r="D18" s="7">
        <v>3982</v>
      </c>
      <c r="E18" s="7">
        <v>700</v>
      </c>
      <c r="F18" s="7">
        <f t="shared" si="3"/>
        <v>4682</v>
      </c>
      <c r="G18" s="35">
        <f t="shared" si="1"/>
        <v>35276.529000000002</v>
      </c>
    </row>
    <row r="19" spans="1:14" x14ac:dyDescent="0.25">
      <c r="A19" s="6" t="s">
        <v>4</v>
      </c>
      <c r="B19" s="6" t="s">
        <v>31</v>
      </c>
      <c r="C19" s="6" t="s">
        <v>32</v>
      </c>
      <c r="D19" s="7">
        <v>19908</v>
      </c>
      <c r="E19" s="7">
        <v>0</v>
      </c>
      <c r="F19" s="7">
        <f t="shared" si="3"/>
        <v>19908</v>
      </c>
      <c r="G19" s="35">
        <f t="shared" si="1"/>
        <v>149996.826</v>
      </c>
    </row>
    <row r="20" spans="1:14" x14ac:dyDescent="0.25">
      <c r="A20" s="6" t="s">
        <v>4</v>
      </c>
      <c r="B20" s="6" t="s">
        <v>33</v>
      </c>
      <c r="C20" s="6" t="s">
        <v>34</v>
      </c>
      <c r="D20" s="7">
        <v>133</v>
      </c>
      <c r="E20" s="7">
        <v>-30</v>
      </c>
      <c r="F20" s="7">
        <f t="shared" si="3"/>
        <v>103</v>
      </c>
      <c r="G20" s="35">
        <f t="shared" si="1"/>
        <v>776.0535000000001</v>
      </c>
    </row>
    <row r="21" spans="1:14" x14ac:dyDescent="0.25">
      <c r="A21" s="6" t="s">
        <v>4</v>
      </c>
      <c r="B21" s="6" t="s">
        <v>35</v>
      </c>
      <c r="C21" s="6" t="s">
        <v>36</v>
      </c>
      <c r="D21" s="7"/>
      <c r="E21" s="7">
        <v>100</v>
      </c>
      <c r="F21" s="7">
        <f t="shared" si="3"/>
        <v>100</v>
      </c>
      <c r="G21" s="35">
        <f t="shared" si="1"/>
        <v>753.45</v>
      </c>
    </row>
    <row r="22" spans="1:14" x14ac:dyDescent="0.25">
      <c r="A22" s="6" t="s">
        <v>4</v>
      </c>
      <c r="B22" s="6" t="s">
        <v>37</v>
      </c>
      <c r="C22" s="6" t="s">
        <v>38</v>
      </c>
      <c r="D22" s="7">
        <v>14865</v>
      </c>
      <c r="E22" s="7">
        <v>-9700</v>
      </c>
      <c r="F22" s="7">
        <f t="shared" si="3"/>
        <v>5165</v>
      </c>
      <c r="G22" s="35">
        <f t="shared" si="1"/>
        <v>38915.692500000005</v>
      </c>
    </row>
    <row r="23" spans="1:14" x14ac:dyDescent="0.25">
      <c r="A23" s="6" t="s">
        <v>4</v>
      </c>
      <c r="B23" s="6" t="s">
        <v>39</v>
      </c>
      <c r="C23" s="6" t="s">
        <v>40</v>
      </c>
      <c r="D23" s="7">
        <v>2522</v>
      </c>
      <c r="E23" s="7">
        <v>0</v>
      </c>
      <c r="F23" s="7">
        <f t="shared" si="3"/>
        <v>2522</v>
      </c>
      <c r="G23" s="35">
        <f t="shared" si="1"/>
        <v>19002.009000000002</v>
      </c>
      <c r="I23" s="28"/>
    </row>
    <row r="24" spans="1:14" x14ac:dyDescent="0.25">
      <c r="A24" s="6" t="s">
        <v>4</v>
      </c>
      <c r="B24" s="6" t="s">
        <v>41</v>
      </c>
      <c r="C24" s="6" t="s">
        <v>42</v>
      </c>
      <c r="D24" s="7">
        <v>1991</v>
      </c>
      <c r="E24" s="7">
        <v>6600</v>
      </c>
      <c r="F24" s="7">
        <f t="shared" si="3"/>
        <v>8591</v>
      </c>
      <c r="G24" s="35">
        <f t="shared" si="1"/>
        <v>64728.889500000005</v>
      </c>
    </row>
    <row r="25" spans="1:14" x14ac:dyDescent="0.25">
      <c r="A25" s="6" t="s">
        <v>4</v>
      </c>
      <c r="B25" s="6" t="s">
        <v>43</v>
      </c>
      <c r="C25" s="6" t="s">
        <v>44</v>
      </c>
      <c r="D25" s="7">
        <v>1327</v>
      </c>
      <c r="E25" s="7">
        <v>180</v>
      </c>
      <c r="F25" s="29">
        <f t="shared" si="3"/>
        <v>1507</v>
      </c>
      <c r="G25" s="35">
        <f t="shared" si="1"/>
        <v>11354.4915</v>
      </c>
    </row>
    <row r="26" spans="1:14" x14ac:dyDescent="0.25">
      <c r="A26" s="6" t="s">
        <v>4</v>
      </c>
      <c r="B26" s="6" t="s">
        <v>45</v>
      </c>
      <c r="C26" s="6" t="s">
        <v>46</v>
      </c>
      <c r="D26" s="7">
        <v>3451</v>
      </c>
      <c r="E26" s="7">
        <v>0</v>
      </c>
      <c r="F26" s="7">
        <f t="shared" si="3"/>
        <v>3451</v>
      </c>
      <c r="G26" s="35">
        <f t="shared" si="1"/>
        <v>26001.559500000003</v>
      </c>
    </row>
    <row r="27" spans="1:14" x14ac:dyDescent="0.25">
      <c r="A27" s="6" t="s">
        <v>4</v>
      </c>
      <c r="B27" s="6" t="s">
        <v>47</v>
      </c>
      <c r="C27" s="6" t="s">
        <v>48</v>
      </c>
      <c r="D27" s="7">
        <v>796</v>
      </c>
      <c r="E27" s="7">
        <v>0</v>
      </c>
      <c r="F27" s="7">
        <f t="shared" si="3"/>
        <v>796</v>
      </c>
      <c r="G27" s="35">
        <f t="shared" si="1"/>
        <v>5997.4620000000004</v>
      </c>
    </row>
    <row r="28" spans="1:14" x14ac:dyDescent="0.25">
      <c r="A28" s="6" t="s">
        <v>4</v>
      </c>
      <c r="B28" s="6" t="s">
        <v>49</v>
      </c>
      <c r="C28" s="6" t="s">
        <v>50</v>
      </c>
      <c r="D28" s="7">
        <v>133</v>
      </c>
      <c r="E28" s="7">
        <v>200</v>
      </c>
      <c r="F28" s="7">
        <f t="shared" si="3"/>
        <v>333</v>
      </c>
      <c r="G28" s="35">
        <f t="shared" si="1"/>
        <v>2508.9884999999999</v>
      </c>
    </row>
    <row r="29" spans="1:14" x14ac:dyDescent="0.25">
      <c r="A29" s="6" t="s">
        <v>4</v>
      </c>
      <c r="B29" s="6" t="s">
        <v>51</v>
      </c>
      <c r="C29" s="6" t="s">
        <v>52</v>
      </c>
      <c r="D29" s="7">
        <v>14706</v>
      </c>
      <c r="E29" s="7">
        <v>1300</v>
      </c>
      <c r="F29" s="7">
        <f t="shared" si="3"/>
        <v>16006</v>
      </c>
      <c r="G29" s="35">
        <f t="shared" si="1"/>
        <v>120597.20700000001</v>
      </c>
    </row>
    <row r="30" spans="1:14" x14ac:dyDescent="0.25">
      <c r="A30" s="6" t="s">
        <v>4</v>
      </c>
      <c r="B30" s="6" t="s">
        <v>53</v>
      </c>
      <c r="C30" s="6" t="s">
        <v>54</v>
      </c>
      <c r="D30" s="7">
        <v>17254</v>
      </c>
      <c r="E30" s="7">
        <v>1506</v>
      </c>
      <c r="F30" s="7">
        <f t="shared" si="3"/>
        <v>18760</v>
      </c>
      <c r="G30" s="35">
        <f t="shared" si="1"/>
        <v>141347.22</v>
      </c>
    </row>
    <row r="31" spans="1:14" x14ac:dyDescent="0.25">
      <c r="A31" s="6" t="s">
        <v>4</v>
      </c>
      <c r="B31" s="6" t="s">
        <v>55</v>
      </c>
      <c r="C31" s="6" t="s">
        <v>56</v>
      </c>
      <c r="D31" s="7">
        <v>133</v>
      </c>
      <c r="E31" s="7">
        <v>0</v>
      </c>
      <c r="F31" s="7">
        <f t="shared" si="3"/>
        <v>133</v>
      </c>
      <c r="G31" s="35">
        <f t="shared" si="1"/>
        <v>1002.0885000000001</v>
      </c>
      <c r="M31" t="s">
        <v>192</v>
      </c>
      <c r="N31" s="28"/>
    </row>
    <row r="32" spans="1:14" x14ac:dyDescent="0.25">
      <c r="A32" s="6" t="s">
        <v>4</v>
      </c>
      <c r="B32" s="6" t="s">
        <v>57</v>
      </c>
      <c r="C32" s="6" t="s">
        <v>58</v>
      </c>
      <c r="D32" s="7">
        <v>2920</v>
      </c>
      <c r="E32" s="7">
        <v>0</v>
      </c>
      <c r="F32" s="7">
        <f t="shared" si="3"/>
        <v>2920</v>
      </c>
      <c r="G32" s="35">
        <f t="shared" si="1"/>
        <v>22000.74</v>
      </c>
    </row>
    <row r="33" spans="1:7" x14ac:dyDescent="0.25">
      <c r="A33" s="6" t="s">
        <v>4</v>
      </c>
      <c r="B33" s="6" t="s">
        <v>59</v>
      </c>
      <c r="C33" s="6" t="s">
        <v>60</v>
      </c>
      <c r="D33" s="7">
        <v>4911</v>
      </c>
      <c r="E33" s="7">
        <v>0</v>
      </c>
      <c r="F33" s="7">
        <f t="shared" si="3"/>
        <v>4911</v>
      </c>
      <c r="G33" s="35">
        <f t="shared" si="1"/>
        <v>37001.929500000006</v>
      </c>
    </row>
    <row r="34" spans="1:7" x14ac:dyDescent="0.25">
      <c r="A34" s="6" t="s">
        <v>4</v>
      </c>
      <c r="B34" s="6" t="s">
        <v>61</v>
      </c>
      <c r="C34" s="6" t="s">
        <v>62</v>
      </c>
      <c r="D34" s="7">
        <v>1062</v>
      </c>
      <c r="E34" s="7">
        <v>0</v>
      </c>
      <c r="F34" s="7">
        <f t="shared" si="3"/>
        <v>1062</v>
      </c>
      <c r="G34" s="35">
        <f t="shared" si="1"/>
        <v>8001.6390000000001</v>
      </c>
    </row>
    <row r="35" spans="1:7" x14ac:dyDescent="0.25">
      <c r="A35" s="6" t="s">
        <v>4</v>
      </c>
      <c r="B35" s="6" t="s">
        <v>63</v>
      </c>
      <c r="C35" s="6" t="s">
        <v>64</v>
      </c>
      <c r="D35" s="7">
        <v>3849</v>
      </c>
      <c r="E35" s="7">
        <v>0</v>
      </c>
      <c r="F35" s="7">
        <f t="shared" si="3"/>
        <v>3849</v>
      </c>
      <c r="G35" s="35">
        <f t="shared" si="1"/>
        <v>29000.290500000003</v>
      </c>
    </row>
    <row r="36" spans="1:7" x14ac:dyDescent="0.25">
      <c r="A36" s="6" t="s">
        <v>4</v>
      </c>
      <c r="B36" s="6" t="s">
        <v>65</v>
      </c>
      <c r="C36" s="6" t="s">
        <v>66</v>
      </c>
      <c r="D36" s="7">
        <v>6769</v>
      </c>
      <c r="E36" s="7">
        <v>-1100</v>
      </c>
      <c r="F36" s="7">
        <f t="shared" si="3"/>
        <v>5669</v>
      </c>
      <c r="G36" s="35">
        <f t="shared" si="1"/>
        <v>42713.080500000004</v>
      </c>
    </row>
    <row r="37" spans="1:7" x14ac:dyDescent="0.25">
      <c r="A37" s="6" t="s">
        <v>4</v>
      </c>
      <c r="B37" s="6" t="s">
        <v>67</v>
      </c>
      <c r="C37" s="6" t="s">
        <v>68</v>
      </c>
      <c r="D37" s="7">
        <v>1128</v>
      </c>
      <c r="E37" s="7">
        <v>100</v>
      </c>
      <c r="F37" s="7">
        <f t="shared" si="3"/>
        <v>1228</v>
      </c>
      <c r="G37" s="35">
        <f t="shared" si="1"/>
        <v>9252.366</v>
      </c>
    </row>
    <row r="38" spans="1:7" x14ac:dyDescent="0.25">
      <c r="A38" s="6" t="s">
        <v>4</v>
      </c>
      <c r="B38" s="6" t="s">
        <v>69</v>
      </c>
      <c r="C38" s="6" t="s">
        <v>70</v>
      </c>
      <c r="D38" s="7">
        <v>13166</v>
      </c>
      <c r="E38" s="7">
        <v>-2000</v>
      </c>
      <c r="F38" s="7">
        <f t="shared" si="3"/>
        <v>11166</v>
      </c>
      <c r="G38" s="35">
        <f t="shared" si="1"/>
        <v>84130.226999999999</v>
      </c>
    </row>
    <row r="39" spans="1:7" x14ac:dyDescent="0.25">
      <c r="A39" s="6" t="s">
        <v>4</v>
      </c>
      <c r="B39" s="6" t="s">
        <v>71</v>
      </c>
      <c r="C39" s="6" t="s">
        <v>72</v>
      </c>
      <c r="D39" s="7"/>
      <c r="E39" s="7">
        <v>100</v>
      </c>
      <c r="F39" s="7">
        <f t="shared" si="3"/>
        <v>100</v>
      </c>
      <c r="G39" s="35">
        <f t="shared" si="1"/>
        <v>753.45</v>
      </c>
    </row>
    <row r="40" spans="1:7" x14ac:dyDescent="0.25">
      <c r="A40" s="6" t="s">
        <v>4</v>
      </c>
      <c r="B40" s="6" t="s">
        <v>73</v>
      </c>
      <c r="C40" s="6" t="s">
        <v>74</v>
      </c>
      <c r="D40" s="7">
        <v>531</v>
      </c>
      <c r="E40" s="7">
        <v>-400</v>
      </c>
      <c r="F40" s="7">
        <f t="shared" si="3"/>
        <v>131</v>
      </c>
      <c r="G40" s="35">
        <f t="shared" si="1"/>
        <v>987.01950000000011</v>
      </c>
    </row>
    <row r="41" spans="1:7" x14ac:dyDescent="0.25">
      <c r="A41" s="6" t="s">
        <v>4</v>
      </c>
      <c r="B41" s="6" t="s">
        <v>75</v>
      </c>
      <c r="C41" s="6" t="s">
        <v>76</v>
      </c>
      <c r="D41" s="7">
        <v>2389</v>
      </c>
      <c r="E41" s="7">
        <v>0</v>
      </c>
      <c r="F41" s="7">
        <f t="shared" si="3"/>
        <v>2389</v>
      </c>
      <c r="G41" s="35">
        <f t="shared" si="1"/>
        <v>17999.9205</v>
      </c>
    </row>
    <row r="42" spans="1:7" x14ac:dyDescent="0.25">
      <c r="A42" s="6" t="s">
        <v>4</v>
      </c>
      <c r="B42" s="6" t="s">
        <v>77</v>
      </c>
      <c r="C42" s="6" t="s">
        <v>78</v>
      </c>
      <c r="D42" s="7">
        <v>2522</v>
      </c>
      <c r="E42" s="7">
        <v>-1000</v>
      </c>
      <c r="F42" s="7">
        <f t="shared" si="3"/>
        <v>1522</v>
      </c>
      <c r="G42" s="35">
        <f t="shared" si="1"/>
        <v>11467.509</v>
      </c>
    </row>
    <row r="43" spans="1:7" x14ac:dyDescent="0.25">
      <c r="A43" s="6" t="s">
        <v>4</v>
      </c>
      <c r="B43" s="6" t="s">
        <v>79</v>
      </c>
      <c r="C43" s="6" t="s">
        <v>80</v>
      </c>
      <c r="D43" s="7">
        <v>199</v>
      </c>
      <c r="E43" s="7">
        <v>-199</v>
      </c>
      <c r="F43" s="7">
        <f t="shared" si="3"/>
        <v>0</v>
      </c>
      <c r="G43" s="35">
        <f t="shared" si="1"/>
        <v>0</v>
      </c>
    </row>
    <row r="44" spans="1:7" x14ac:dyDescent="0.25">
      <c r="A44" s="6" t="s">
        <v>4</v>
      </c>
      <c r="B44" s="6" t="s">
        <v>81</v>
      </c>
      <c r="C44" s="6" t="s">
        <v>82</v>
      </c>
      <c r="D44" s="7">
        <v>2654</v>
      </c>
      <c r="E44" s="7">
        <v>-2654</v>
      </c>
      <c r="F44" s="7">
        <f t="shared" si="3"/>
        <v>0</v>
      </c>
      <c r="G44" s="35">
        <f t="shared" si="1"/>
        <v>0</v>
      </c>
    </row>
    <row r="45" spans="1:7" x14ac:dyDescent="0.25">
      <c r="A45" s="6" t="s">
        <v>4</v>
      </c>
      <c r="B45" s="6" t="s">
        <v>164</v>
      </c>
      <c r="C45" s="6" t="s">
        <v>165</v>
      </c>
      <c r="D45" s="7"/>
      <c r="E45" s="7">
        <v>2654</v>
      </c>
      <c r="F45" s="7">
        <f t="shared" si="3"/>
        <v>2654</v>
      </c>
      <c r="G45" s="35">
        <f t="shared" si="1"/>
        <v>19996.563000000002</v>
      </c>
    </row>
    <row r="46" spans="1:7" x14ac:dyDescent="0.25">
      <c r="A46" s="6" t="s">
        <v>4</v>
      </c>
      <c r="B46" s="6" t="s">
        <v>84</v>
      </c>
      <c r="C46" s="6" t="s">
        <v>85</v>
      </c>
      <c r="D46" s="7">
        <v>929</v>
      </c>
      <c r="E46" s="7">
        <v>100</v>
      </c>
      <c r="F46" s="7">
        <f t="shared" si="3"/>
        <v>1029</v>
      </c>
      <c r="G46" s="35">
        <f t="shared" si="1"/>
        <v>7753.0005000000001</v>
      </c>
    </row>
    <row r="47" spans="1:7" x14ac:dyDescent="0.25">
      <c r="A47" s="6" t="s">
        <v>4</v>
      </c>
      <c r="B47" s="6" t="s">
        <v>86</v>
      </c>
      <c r="C47" s="6" t="s">
        <v>87</v>
      </c>
      <c r="D47" s="7">
        <v>531</v>
      </c>
      <c r="E47" s="7">
        <v>0</v>
      </c>
      <c r="F47" s="7">
        <f t="shared" si="3"/>
        <v>531</v>
      </c>
      <c r="G47" s="35">
        <f t="shared" si="1"/>
        <v>4000.8195000000001</v>
      </c>
    </row>
    <row r="48" spans="1:7" x14ac:dyDescent="0.25">
      <c r="A48" s="6" t="s">
        <v>4</v>
      </c>
      <c r="B48" s="6" t="s">
        <v>88</v>
      </c>
      <c r="C48" s="6" t="s">
        <v>83</v>
      </c>
      <c r="D48" s="7">
        <v>664</v>
      </c>
      <c r="E48" s="7">
        <v>-300</v>
      </c>
      <c r="F48" s="7">
        <f t="shared" si="3"/>
        <v>364</v>
      </c>
      <c r="G48" s="35">
        <f t="shared" si="1"/>
        <v>2742.558</v>
      </c>
    </row>
    <row r="49" spans="1:7" x14ac:dyDescent="0.25">
      <c r="A49" s="6" t="s">
        <v>4</v>
      </c>
      <c r="B49" s="6" t="s">
        <v>89</v>
      </c>
      <c r="C49" s="6" t="s">
        <v>90</v>
      </c>
      <c r="D49" s="7">
        <v>1062</v>
      </c>
      <c r="E49" s="7">
        <v>0</v>
      </c>
      <c r="F49" s="7">
        <f t="shared" si="3"/>
        <v>1062</v>
      </c>
      <c r="G49" s="35">
        <f t="shared" si="1"/>
        <v>8001.6390000000001</v>
      </c>
    </row>
    <row r="50" spans="1:7" s="5" customFormat="1" x14ac:dyDescent="0.25">
      <c r="A50" s="8"/>
      <c r="B50" s="8" t="s">
        <v>91</v>
      </c>
      <c r="C50" s="8" t="s">
        <v>92</v>
      </c>
      <c r="D50" s="9">
        <f>D55+D65+D68+D72+D89</f>
        <v>223373</v>
      </c>
      <c r="E50" s="9">
        <f>E55+E65+E68+E72+E89+E51</f>
        <v>64883</v>
      </c>
      <c r="F50" s="9">
        <f>F55+F65+F68+F72+F89+F51</f>
        <v>288256</v>
      </c>
      <c r="G50" s="35">
        <f t="shared" si="1"/>
        <v>2171864.8319999999</v>
      </c>
    </row>
    <row r="51" spans="1:7" s="5" customFormat="1" x14ac:dyDescent="0.25">
      <c r="A51" s="8"/>
      <c r="B51" s="30">
        <v>18055002</v>
      </c>
      <c r="C51" s="8" t="s">
        <v>150</v>
      </c>
      <c r="D51" s="9">
        <f>D52</f>
        <v>0</v>
      </c>
      <c r="E51" s="9">
        <f>E52</f>
        <v>16480</v>
      </c>
      <c r="F51" s="9">
        <f>F52</f>
        <v>16480</v>
      </c>
      <c r="G51" s="35">
        <f>F51*7.5345</f>
        <v>124168.56000000001</v>
      </c>
    </row>
    <row r="52" spans="1:7" s="5" customFormat="1" x14ac:dyDescent="0.25">
      <c r="A52" s="30">
        <v>11</v>
      </c>
      <c r="B52" s="30"/>
      <c r="C52" s="8" t="s">
        <v>96</v>
      </c>
      <c r="D52" s="32">
        <f>SUM(D53:D54)</f>
        <v>0</v>
      </c>
      <c r="E52" s="32">
        <f t="shared" ref="E52:F52" si="4">SUM(E53:E54)</f>
        <v>16480</v>
      </c>
      <c r="F52" s="32">
        <f t="shared" si="4"/>
        <v>16480</v>
      </c>
      <c r="G52" s="35">
        <f t="shared" si="1"/>
        <v>124168.56000000001</v>
      </c>
    </row>
    <row r="53" spans="1:7" s="5" customFormat="1" x14ac:dyDescent="0.25">
      <c r="A53" s="30"/>
      <c r="B53" s="31">
        <v>32231</v>
      </c>
      <c r="C53" s="17" t="s">
        <v>32</v>
      </c>
      <c r="D53" s="32">
        <v>0</v>
      </c>
      <c r="E53" s="32">
        <v>7980</v>
      </c>
      <c r="F53" s="32">
        <v>7980</v>
      </c>
      <c r="G53" s="35">
        <f t="shared" si="1"/>
        <v>60125.310000000005</v>
      </c>
    </row>
    <row r="54" spans="1:7" s="5" customFormat="1" x14ac:dyDescent="0.25">
      <c r="A54" s="30"/>
      <c r="B54" s="6" t="s">
        <v>37</v>
      </c>
      <c r="C54" s="6" t="s">
        <v>38</v>
      </c>
      <c r="D54" s="32">
        <v>0</v>
      </c>
      <c r="E54" s="32">
        <v>8500</v>
      </c>
      <c r="F54" s="32">
        <v>8500</v>
      </c>
      <c r="G54" s="35">
        <f t="shared" si="1"/>
        <v>64043.25</v>
      </c>
    </row>
    <row r="55" spans="1:7" s="5" customFormat="1" x14ac:dyDescent="0.25">
      <c r="A55" s="8"/>
      <c r="B55" s="8" t="s">
        <v>93</v>
      </c>
      <c r="C55" s="8" t="s">
        <v>94</v>
      </c>
      <c r="D55" s="9">
        <f>D56</f>
        <v>79634</v>
      </c>
      <c r="E55" s="9">
        <f t="shared" ref="E55:F55" si="5">E56</f>
        <v>10395</v>
      </c>
      <c r="F55" s="9">
        <f t="shared" si="5"/>
        <v>90029</v>
      </c>
      <c r="G55" s="35">
        <f t="shared" si="1"/>
        <v>678323.50050000008</v>
      </c>
    </row>
    <row r="56" spans="1:7" s="5" customFormat="1" x14ac:dyDescent="0.25">
      <c r="A56" s="8" t="s">
        <v>95</v>
      </c>
      <c r="B56" s="8"/>
      <c r="C56" s="8" t="s">
        <v>96</v>
      </c>
      <c r="D56" s="9">
        <f>SUM(D57:D64)</f>
        <v>79634</v>
      </c>
      <c r="E56" s="9">
        <f>SUM(E57:E64)</f>
        <v>10395</v>
      </c>
      <c r="F56" s="9">
        <f t="shared" ref="F56" si="6">SUM(F57:F64)</f>
        <v>90029</v>
      </c>
      <c r="G56" s="35">
        <f t="shared" si="1"/>
        <v>678323.50050000008</v>
      </c>
    </row>
    <row r="57" spans="1:7" x14ac:dyDescent="0.25">
      <c r="A57" s="6" t="s">
        <v>95</v>
      </c>
      <c r="B57" s="6" t="s">
        <v>97</v>
      </c>
      <c r="C57" s="6" t="s">
        <v>98</v>
      </c>
      <c r="D57" s="7">
        <v>65034</v>
      </c>
      <c r="E57" s="7">
        <v>7000</v>
      </c>
      <c r="F57" s="7">
        <f>D57+E57</f>
        <v>72034</v>
      </c>
      <c r="G57" s="35">
        <f t="shared" si="1"/>
        <v>542740.17300000007</v>
      </c>
    </row>
    <row r="58" spans="1:7" x14ac:dyDescent="0.25">
      <c r="A58" s="6" t="s">
        <v>95</v>
      </c>
      <c r="B58" s="6" t="s">
        <v>99</v>
      </c>
      <c r="C58" s="6" t="s">
        <v>100</v>
      </c>
      <c r="D58" s="7">
        <v>796</v>
      </c>
      <c r="E58" s="7">
        <v>204</v>
      </c>
      <c r="F58" s="7">
        <f t="shared" ref="F58:F64" si="7">D58+E58</f>
        <v>1000</v>
      </c>
      <c r="G58" s="35">
        <f t="shared" si="1"/>
        <v>7534.5</v>
      </c>
    </row>
    <row r="59" spans="1:7" x14ac:dyDescent="0.25">
      <c r="A59" s="6" t="s">
        <v>95</v>
      </c>
      <c r="B59" s="6" t="s">
        <v>101</v>
      </c>
      <c r="C59" s="6" t="s">
        <v>102</v>
      </c>
      <c r="D59" s="7">
        <v>531</v>
      </c>
      <c r="E59" s="7">
        <v>0</v>
      </c>
      <c r="F59" s="7">
        <f t="shared" si="7"/>
        <v>531</v>
      </c>
      <c r="G59" s="35">
        <f t="shared" si="1"/>
        <v>4000.8195000000001</v>
      </c>
    </row>
    <row r="60" spans="1:7" x14ac:dyDescent="0.25">
      <c r="A60" s="6" t="s">
        <v>95</v>
      </c>
      <c r="B60" s="6" t="s">
        <v>103</v>
      </c>
      <c r="C60" s="6" t="s">
        <v>104</v>
      </c>
      <c r="D60" s="7"/>
      <c r="E60" s="7">
        <v>2100</v>
      </c>
      <c r="F60" s="7">
        <f t="shared" si="7"/>
        <v>2100</v>
      </c>
      <c r="G60" s="35">
        <f t="shared" si="1"/>
        <v>15822.45</v>
      </c>
    </row>
    <row r="61" spans="1:7" x14ac:dyDescent="0.25">
      <c r="A61" s="6" t="s">
        <v>95</v>
      </c>
      <c r="B61" s="6" t="s">
        <v>105</v>
      </c>
      <c r="C61" s="6" t="s">
        <v>106</v>
      </c>
      <c r="D61" s="7">
        <v>664</v>
      </c>
      <c r="E61" s="7">
        <v>-664</v>
      </c>
      <c r="F61" s="7">
        <f t="shared" si="7"/>
        <v>0</v>
      </c>
      <c r="G61" s="35">
        <f t="shared" si="1"/>
        <v>0</v>
      </c>
    </row>
    <row r="62" spans="1:7" x14ac:dyDescent="0.25">
      <c r="A62" s="6" t="s">
        <v>95</v>
      </c>
      <c r="B62" s="6" t="s">
        <v>107</v>
      </c>
      <c r="C62" s="6" t="s">
        <v>108</v>
      </c>
      <c r="D62" s="7">
        <v>664</v>
      </c>
      <c r="E62" s="7">
        <v>536</v>
      </c>
      <c r="F62" s="7">
        <f t="shared" si="7"/>
        <v>1200</v>
      </c>
      <c r="G62" s="35">
        <f t="shared" si="1"/>
        <v>9041.4</v>
      </c>
    </row>
    <row r="63" spans="1:7" x14ac:dyDescent="0.25">
      <c r="A63" s="6" t="s">
        <v>95</v>
      </c>
      <c r="B63" s="6" t="s">
        <v>109</v>
      </c>
      <c r="C63" s="6" t="s">
        <v>110</v>
      </c>
      <c r="D63" s="7">
        <v>11281</v>
      </c>
      <c r="E63" s="7">
        <v>1219</v>
      </c>
      <c r="F63" s="7">
        <f t="shared" si="7"/>
        <v>12500</v>
      </c>
      <c r="G63" s="35">
        <f t="shared" si="1"/>
        <v>94181.25</v>
      </c>
    </row>
    <row r="64" spans="1:7" x14ac:dyDescent="0.25">
      <c r="A64" s="6" t="s">
        <v>95</v>
      </c>
      <c r="B64" s="6" t="s">
        <v>111</v>
      </c>
      <c r="C64" s="6" t="s">
        <v>112</v>
      </c>
      <c r="D64" s="7">
        <v>664</v>
      </c>
      <c r="E64" s="7">
        <v>0</v>
      </c>
      <c r="F64" s="7">
        <f t="shared" si="7"/>
        <v>664</v>
      </c>
      <c r="G64" s="35">
        <f t="shared" si="1"/>
        <v>5002.9080000000004</v>
      </c>
    </row>
    <row r="65" spans="1:7" s="5" customFormat="1" x14ac:dyDescent="0.25">
      <c r="A65" s="8"/>
      <c r="B65" s="8" t="s">
        <v>113</v>
      </c>
      <c r="C65" s="8" t="s">
        <v>114</v>
      </c>
      <c r="D65" s="9">
        <f>D66</f>
        <v>31190</v>
      </c>
      <c r="E65" s="9">
        <f t="shared" ref="E65:F66" si="8">E66</f>
        <v>31000</v>
      </c>
      <c r="F65" s="9">
        <f t="shared" si="8"/>
        <v>62190</v>
      </c>
      <c r="G65" s="35">
        <f t="shared" si="1"/>
        <v>468570.55500000005</v>
      </c>
    </row>
    <row r="66" spans="1:7" s="5" customFormat="1" x14ac:dyDescent="0.25">
      <c r="A66" s="8" t="s">
        <v>95</v>
      </c>
      <c r="B66" s="8"/>
      <c r="C66" s="8" t="s">
        <v>96</v>
      </c>
      <c r="D66" s="9">
        <f>D67</f>
        <v>31190</v>
      </c>
      <c r="E66" s="9">
        <f t="shared" si="8"/>
        <v>31000</v>
      </c>
      <c r="F66" s="9">
        <f t="shared" si="8"/>
        <v>62190</v>
      </c>
      <c r="G66" s="35">
        <f t="shared" si="1"/>
        <v>468570.55500000005</v>
      </c>
    </row>
    <row r="67" spans="1:7" x14ac:dyDescent="0.25">
      <c r="A67" s="6" t="s">
        <v>95</v>
      </c>
      <c r="B67" s="6" t="s">
        <v>51</v>
      </c>
      <c r="C67" s="6" t="s">
        <v>52</v>
      </c>
      <c r="D67" s="7">
        <v>31190</v>
      </c>
      <c r="E67" s="7">
        <v>31000</v>
      </c>
      <c r="F67" s="7">
        <f>D67+E67</f>
        <v>62190</v>
      </c>
      <c r="G67" s="35">
        <f t="shared" si="1"/>
        <v>468570.55500000005</v>
      </c>
    </row>
    <row r="68" spans="1:7" s="5" customFormat="1" x14ac:dyDescent="0.25">
      <c r="A68" s="8"/>
      <c r="B68" s="8" t="s">
        <v>115</v>
      </c>
      <c r="C68" s="8" t="s">
        <v>116</v>
      </c>
      <c r="D68" s="9">
        <f>D69</f>
        <v>16192</v>
      </c>
      <c r="E68" s="9">
        <f t="shared" ref="E68:F68" si="9">E69</f>
        <v>6308</v>
      </c>
      <c r="F68" s="9">
        <f t="shared" si="9"/>
        <v>22500</v>
      </c>
      <c r="G68" s="35">
        <f t="shared" si="1"/>
        <v>169526.25</v>
      </c>
    </row>
    <row r="69" spans="1:7" s="5" customFormat="1" x14ac:dyDescent="0.25">
      <c r="A69" s="8" t="s">
        <v>95</v>
      </c>
      <c r="B69" s="8"/>
      <c r="C69" s="8" t="s">
        <v>96</v>
      </c>
      <c r="D69" s="9">
        <f>D70+D71</f>
        <v>16192</v>
      </c>
      <c r="E69" s="9">
        <f t="shared" ref="E69:F69" si="10">E70+E71</f>
        <v>6308</v>
      </c>
      <c r="F69" s="9">
        <f t="shared" si="10"/>
        <v>22500</v>
      </c>
      <c r="G69" s="35">
        <f t="shared" si="1"/>
        <v>169526.25</v>
      </c>
    </row>
    <row r="70" spans="1:7" x14ac:dyDescent="0.25">
      <c r="A70" s="6" t="s">
        <v>95</v>
      </c>
      <c r="B70" s="6" t="s">
        <v>97</v>
      </c>
      <c r="C70" s="6" t="s">
        <v>98</v>
      </c>
      <c r="D70" s="7">
        <v>13936</v>
      </c>
      <c r="E70" s="7">
        <v>5064</v>
      </c>
      <c r="F70" s="7">
        <f>D70+E70</f>
        <v>19000</v>
      </c>
      <c r="G70" s="35">
        <f t="shared" si="1"/>
        <v>143155.5</v>
      </c>
    </row>
    <row r="71" spans="1:7" x14ac:dyDescent="0.25">
      <c r="A71" s="6" t="s">
        <v>95</v>
      </c>
      <c r="B71" s="6" t="s">
        <v>109</v>
      </c>
      <c r="C71" s="6" t="s">
        <v>110</v>
      </c>
      <c r="D71" s="7">
        <v>2256</v>
      </c>
      <c r="E71" s="7">
        <v>1244</v>
      </c>
      <c r="F71" s="7">
        <f>D71+E71</f>
        <v>3500</v>
      </c>
      <c r="G71" s="35">
        <f t="shared" si="1"/>
        <v>26370.75</v>
      </c>
    </row>
    <row r="72" spans="1:7" s="5" customFormat="1" x14ac:dyDescent="0.25">
      <c r="A72" s="8"/>
      <c r="B72" s="8" t="s">
        <v>117</v>
      </c>
      <c r="C72" s="8" t="s">
        <v>118</v>
      </c>
      <c r="D72" s="9">
        <f>D73+D81</f>
        <v>91977</v>
      </c>
      <c r="E72" s="9">
        <f t="shared" ref="E72:F72" si="11">E73+E81</f>
        <v>100</v>
      </c>
      <c r="F72" s="9">
        <f t="shared" si="11"/>
        <v>92077</v>
      </c>
      <c r="G72" s="35">
        <f t="shared" si="1"/>
        <v>693754.15650000004</v>
      </c>
    </row>
    <row r="73" spans="1:7" s="5" customFormat="1" x14ac:dyDescent="0.25">
      <c r="A73" s="8" t="s">
        <v>95</v>
      </c>
      <c r="B73" s="8"/>
      <c r="C73" s="8" t="s">
        <v>96</v>
      </c>
      <c r="D73" s="9">
        <f>SUM(D74:D80)</f>
        <v>48179</v>
      </c>
      <c r="E73" s="9">
        <f t="shared" ref="E73:F73" si="12">SUM(E74:E80)</f>
        <v>100</v>
      </c>
      <c r="F73" s="9">
        <f t="shared" si="12"/>
        <v>48279</v>
      </c>
      <c r="G73" s="35">
        <f t="shared" si="1"/>
        <v>363758.12550000002</v>
      </c>
    </row>
    <row r="74" spans="1:7" x14ac:dyDescent="0.25">
      <c r="A74" s="6" t="s">
        <v>95</v>
      </c>
      <c r="B74" s="6" t="s">
        <v>97</v>
      </c>
      <c r="C74" s="6" t="s">
        <v>98</v>
      </c>
      <c r="D74" s="7">
        <v>36101</v>
      </c>
      <c r="E74" s="7">
        <v>0</v>
      </c>
      <c r="F74" s="7">
        <f>D74+E74</f>
        <v>36101</v>
      </c>
      <c r="G74" s="35">
        <f t="shared" ref="G74:G101" si="13">F74*7.5345</f>
        <v>272002.98450000002</v>
      </c>
    </row>
    <row r="75" spans="1:7" x14ac:dyDescent="0.25">
      <c r="A75" s="6" t="s">
        <v>95</v>
      </c>
      <c r="B75" s="6" t="s">
        <v>99</v>
      </c>
      <c r="C75" s="6" t="s">
        <v>100</v>
      </c>
      <c r="D75" s="7">
        <v>2389</v>
      </c>
      <c r="E75" s="7">
        <v>0</v>
      </c>
      <c r="F75" s="7">
        <f t="shared" ref="F75:F80" si="14">D75+E75</f>
        <v>2389</v>
      </c>
      <c r="G75" s="35">
        <f t="shared" si="13"/>
        <v>17999.9205</v>
      </c>
    </row>
    <row r="76" spans="1:7" x14ac:dyDescent="0.25">
      <c r="A76" s="6" t="s">
        <v>95</v>
      </c>
      <c r="B76" s="6" t="s">
        <v>101</v>
      </c>
      <c r="C76" s="6" t="s">
        <v>102</v>
      </c>
      <c r="D76" s="7">
        <v>929</v>
      </c>
      <c r="E76" s="7">
        <v>0</v>
      </c>
      <c r="F76" s="7">
        <f t="shared" si="14"/>
        <v>929</v>
      </c>
      <c r="G76" s="35">
        <f t="shared" si="13"/>
        <v>6999.5505000000003</v>
      </c>
    </row>
    <row r="77" spans="1:7" x14ac:dyDescent="0.25">
      <c r="A77" s="6" t="s">
        <v>95</v>
      </c>
      <c r="B77" s="6" t="s">
        <v>105</v>
      </c>
      <c r="C77" s="6" t="s">
        <v>106</v>
      </c>
      <c r="D77" s="7">
        <v>265</v>
      </c>
      <c r="E77" s="7">
        <v>0</v>
      </c>
      <c r="F77" s="7">
        <f t="shared" si="14"/>
        <v>265</v>
      </c>
      <c r="G77" s="35">
        <f t="shared" si="13"/>
        <v>1996.6425000000002</v>
      </c>
    </row>
    <row r="78" spans="1:7" x14ac:dyDescent="0.25">
      <c r="A78" s="6" t="s">
        <v>95</v>
      </c>
      <c r="B78" s="6" t="s">
        <v>107</v>
      </c>
      <c r="C78" s="6" t="s">
        <v>108</v>
      </c>
      <c r="D78" s="7">
        <v>1062</v>
      </c>
      <c r="E78" s="7">
        <v>100</v>
      </c>
      <c r="F78" s="7">
        <f t="shared" si="14"/>
        <v>1162</v>
      </c>
      <c r="G78" s="35">
        <f t="shared" si="13"/>
        <v>8755.0889999999999</v>
      </c>
    </row>
    <row r="79" spans="1:7" x14ac:dyDescent="0.25">
      <c r="A79" s="6" t="s">
        <v>95</v>
      </c>
      <c r="B79" s="6" t="s">
        <v>109</v>
      </c>
      <c r="C79" s="6" t="s">
        <v>110</v>
      </c>
      <c r="D79" s="7">
        <v>6238</v>
      </c>
      <c r="E79" s="7">
        <v>0</v>
      </c>
      <c r="F79" s="7">
        <f t="shared" si="14"/>
        <v>6238</v>
      </c>
      <c r="G79" s="35">
        <f t="shared" si="13"/>
        <v>47000.211000000003</v>
      </c>
    </row>
    <row r="80" spans="1:7" x14ac:dyDescent="0.25">
      <c r="A80" s="6" t="s">
        <v>95</v>
      </c>
      <c r="B80" s="6" t="s">
        <v>111</v>
      </c>
      <c r="C80" s="6" t="s">
        <v>112</v>
      </c>
      <c r="D80" s="7">
        <v>1195</v>
      </c>
      <c r="E80" s="7">
        <v>0</v>
      </c>
      <c r="F80" s="7">
        <f t="shared" si="14"/>
        <v>1195</v>
      </c>
      <c r="G80" s="35">
        <f t="shared" si="13"/>
        <v>9003.7275000000009</v>
      </c>
    </row>
    <row r="81" spans="1:7" s="5" customFormat="1" x14ac:dyDescent="0.25">
      <c r="A81" s="8" t="s">
        <v>119</v>
      </c>
      <c r="B81" s="8"/>
      <c r="C81" s="8" t="s">
        <v>120</v>
      </c>
      <c r="D81" s="9">
        <f>SUM(D82:D88)</f>
        <v>43798</v>
      </c>
      <c r="E81" s="9">
        <f t="shared" ref="E81:F81" si="15">SUM(E82:E88)</f>
        <v>0</v>
      </c>
      <c r="F81" s="9">
        <f t="shared" si="15"/>
        <v>43798</v>
      </c>
      <c r="G81" s="35">
        <f t="shared" si="13"/>
        <v>329996.03100000002</v>
      </c>
    </row>
    <row r="82" spans="1:7" x14ac:dyDescent="0.25">
      <c r="A82" s="6" t="s">
        <v>119</v>
      </c>
      <c r="B82" s="6" t="s">
        <v>97</v>
      </c>
      <c r="C82" s="6" t="s">
        <v>98</v>
      </c>
      <c r="D82" s="7">
        <v>32544</v>
      </c>
      <c r="E82" s="7">
        <v>0</v>
      </c>
      <c r="F82" s="7">
        <f>D82+E82</f>
        <v>32544</v>
      </c>
      <c r="G82" s="35">
        <f t="shared" si="13"/>
        <v>245202.76800000001</v>
      </c>
    </row>
    <row r="83" spans="1:7" x14ac:dyDescent="0.25">
      <c r="A83" s="6" t="s">
        <v>119</v>
      </c>
      <c r="B83" s="6" t="s">
        <v>99</v>
      </c>
      <c r="C83" s="6" t="s">
        <v>100</v>
      </c>
      <c r="D83" s="7">
        <v>929</v>
      </c>
      <c r="E83" s="7">
        <v>0</v>
      </c>
      <c r="F83" s="7">
        <f t="shared" ref="F83:F88" si="16">D83+E83</f>
        <v>929</v>
      </c>
      <c r="G83" s="35">
        <f t="shared" si="13"/>
        <v>6999.5505000000003</v>
      </c>
    </row>
    <row r="84" spans="1:7" x14ac:dyDescent="0.25">
      <c r="A84" s="6" t="s">
        <v>119</v>
      </c>
      <c r="B84" s="6" t="s">
        <v>101</v>
      </c>
      <c r="C84" s="6" t="s">
        <v>102</v>
      </c>
      <c r="D84" s="7">
        <v>796</v>
      </c>
      <c r="E84" s="7">
        <v>0</v>
      </c>
      <c r="F84" s="7">
        <f t="shared" si="16"/>
        <v>796</v>
      </c>
      <c r="G84" s="35">
        <f t="shared" si="13"/>
        <v>5997.4620000000004</v>
      </c>
    </row>
    <row r="85" spans="1:7" x14ac:dyDescent="0.25">
      <c r="A85" s="6" t="s">
        <v>119</v>
      </c>
      <c r="B85" s="6" t="s">
        <v>105</v>
      </c>
      <c r="C85" s="6" t="s">
        <v>106</v>
      </c>
      <c r="D85" s="7">
        <v>265</v>
      </c>
      <c r="E85" s="7">
        <v>0</v>
      </c>
      <c r="F85" s="7">
        <f t="shared" si="16"/>
        <v>265</v>
      </c>
      <c r="G85" s="35">
        <f t="shared" si="13"/>
        <v>1996.6425000000002</v>
      </c>
    </row>
    <row r="86" spans="1:7" x14ac:dyDescent="0.25">
      <c r="A86" s="6" t="s">
        <v>119</v>
      </c>
      <c r="B86" s="6" t="s">
        <v>107</v>
      </c>
      <c r="C86" s="6" t="s">
        <v>108</v>
      </c>
      <c r="D86" s="7">
        <v>2190</v>
      </c>
      <c r="E86" s="7">
        <v>0</v>
      </c>
      <c r="F86" s="7">
        <f t="shared" si="16"/>
        <v>2190</v>
      </c>
      <c r="G86" s="35">
        <f t="shared" si="13"/>
        <v>16500.555</v>
      </c>
    </row>
    <row r="87" spans="1:7" x14ac:dyDescent="0.25">
      <c r="A87" s="6" t="s">
        <v>119</v>
      </c>
      <c r="B87" s="6" t="s">
        <v>109</v>
      </c>
      <c r="C87" s="6" t="s">
        <v>110</v>
      </c>
      <c r="D87" s="7">
        <v>5309</v>
      </c>
      <c r="E87" s="7">
        <v>0</v>
      </c>
      <c r="F87" s="7">
        <f t="shared" si="16"/>
        <v>5309</v>
      </c>
      <c r="G87" s="35">
        <f t="shared" si="13"/>
        <v>40000.660500000005</v>
      </c>
    </row>
    <row r="88" spans="1:7" x14ac:dyDescent="0.25">
      <c r="A88" s="6" t="s">
        <v>119</v>
      </c>
      <c r="B88" s="6" t="s">
        <v>111</v>
      </c>
      <c r="C88" s="6" t="s">
        <v>112</v>
      </c>
      <c r="D88" s="7">
        <v>1765</v>
      </c>
      <c r="E88" s="7">
        <v>0</v>
      </c>
      <c r="F88" s="7">
        <f t="shared" si="16"/>
        <v>1765</v>
      </c>
      <c r="G88" s="35">
        <f t="shared" si="13"/>
        <v>13298.3925</v>
      </c>
    </row>
    <row r="89" spans="1:7" s="5" customFormat="1" x14ac:dyDescent="0.25">
      <c r="A89" s="8"/>
      <c r="B89" s="8" t="s">
        <v>121</v>
      </c>
      <c r="C89" s="8" t="s">
        <v>122</v>
      </c>
      <c r="D89" s="9">
        <f>D92+D90</f>
        <v>4380</v>
      </c>
      <c r="E89" s="9">
        <f t="shared" ref="E89:F89" si="17">E92+E90</f>
        <v>600</v>
      </c>
      <c r="F89" s="9">
        <f t="shared" si="17"/>
        <v>4980</v>
      </c>
      <c r="G89" s="35">
        <f t="shared" si="13"/>
        <v>37521.810000000005</v>
      </c>
    </row>
    <row r="90" spans="1:7" s="5" customFormat="1" x14ac:dyDescent="0.25">
      <c r="A90" s="8" t="s">
        <v>175</v>
      </c>
      <c r="B90" s="8"/>
      <c r="C90" s="8" t="s">
        <v>176</v>
      </c>
      <c r="D90" s="9">
        <f>D91</f>
        <v>0</v>
      </c>
      <c r="E90" s="9">
        <f t="shared" ref="E90:F90" si="18">E91</f>
        <v>600</v>
      </c>
      <c r="F90" s="9">
        <f t="shared" si="18"/>
        <v>600</v>
      </c>
      <c r="G90" s="35">
        <f t="shared" si="13"/>
        <v>4520.7</v>
      </c>
    </row>
    <row r="91" spans="1:7" s="5" customFormat="1" x14ac:dyDescent="0.25">
      <c r="A91" s="6" t="s">
        <v>175</v>
      </c>
      <c r="B91" s="6" t="s">
        <v>155</v>
      </c>
      <c r="C91" s="6" t="s">
        <v>156</v>
      </c>
      <c r="D91" s="7"/>
      <c r="E91" s="7">
        <v>600</v>
      </c>
      <c r="F91" s="7">
        <f>D91+E91</f>
        <v>600</v>
      </c>
      <c r="G91" s="35">
        <f t="shared" si="13"/>
        <v>4520.7</v>
      </c>
    </row>
    <row r="92" spans="1:7" s="5" customFormat="1" x14ac:dyDescent="0.25">
      <c r="A92" s="8" t="s">
        <v>119</v>
      </c>
      <c r="B92" s="8"/>
      <c r="C92" s="8" t="s">
        <v>120</v>
      </c>
      <c r="D92" s="9">
        <f>D93</f>
        <v>4380</v>
      </c>
      <c r="E92" s="9">
        <f t="shared" ref="E92:F92" si="19">E93</f>
        <v>0</v>
      </c>
      <c r="F92" s="9">
        <f t="shared" si="19"/>
        <v>4380</v>
      </c>
      <c r="G92" s="35">
        <f t="shared" si="13"/>
        <v>33001.11</v>
      </c>
    </row>
    <row r="93" spans="1:7" x14ac:dyDescent="0.25">
      <c r="A93" s="6" t="s">
        <v>119</v>
      </c>
      <c r="B93" s="6" t="s">
        <v>123</v>
      </c>
      <c r="C93" s="6" t="s">
        <v>124</v>
      </c>
      <c r="D93" s="7">
        <v>4380</v>
      </c>
      <c r="E93" s="7">
        <v>0</v>
      </c>
      <c r="F93" s="7">
        <f>D93+E93</f>
        <v>4380</v>
      </c>
      <c r="G93" s="35">
        <f t="shared" si="13"/>
        <v>33001.11</v>
      </c>
    </row>
    <row r="94" spans="1:7" s="5" customFormat="1" x14ac:dyDescent="0.25">
      <c r="A94" s="8"/>
      <c r="B94" s="8" t="s">
        <v>125</v>
      </c>
      <c r="C94" s="8" t="s">
        <v>126</v>
      </c>
      <c r="D94" s="9">
        <f>D95</f>
        <v>26545</v>
      </c>
      <c r="E94" s="9">
        <f t="shared" ref="E94:F95" si="20">E95</f>
        <v>0</v>
      </c>
      <c r="F94" s="9">
        <f t="shared" si="20"/>
        <v>26545</v>
      </c>
      <c r="G94" s="35">
        <f t="shared" si="13"/>
        <v>200003.30250000002</v>
      </c>
    </row>
    <row r="95" spans="1:7" s="5" customFormat="1" x14ac:dyDescent="0.25">
      <c r="A95" s="8"/>
      <c r="B95" s="8" t="s">
        <v>127</v>
      </c>
      <c r="C95" s="8" t="s">
        <v>128</v>
      </c>
      <c r="D95" s="9">
        <f>D96</f>
        <v>26545</v>
      </c>
      <c r="E95" s="9">
        <f t="shared" si="20"/>
        <v>0</v>
      </c>
      <c r="F95" s="9">
        <f t="shared" si="20"/>
        <v>26545</v>
      </c>
      <c r="G95" s="35">
        <f t="shared" si="13"/>
        <v>200003.30250000002</v>
      </c>
    </row>
    <row r="96" spans="1:7" s="5" customFormat="1" x14ac:dyDescent="0.25">
      <c r="A96" s="8" t="s">
        <v>4</v>
      </c>
      <c r="B96" s="8"/>
      <c r="C96" s="8" t="s">
        <v>10</v>
      </c>
      <c r="D96" s="9">
        <f>SUM(D97:D101)</f>
        <v>26545</v>
      </c>
      <c r="E96" s="9">
        <f t="shared" ref="E96:F96" si="21">SUM(E97:E101)</f>
        <v>0</v>
      </c>
      <c r="F96" s="9">
        <f t="shared" si="21"/>
        <v>26545</v>
      </c>
      <c r="G96" s="35">
        <f t="shared" si="13"/>
        <v>200003.30250000002</v>
      </c>
    </row>
    <row r="97" spans="1:7" x14ac:dyDescent="0.25">
      <c r="A97" s="6" t="s">
        <v>4</v>
      </c>
      <c r="B97" s="6" t="s">
        <v>129</v>
      </c>
      <c r="C97" s="6" t="s">
        <v>130</v>
      </c>
      <c r="D97" s="7">
        <v>3982</v>
      </c>
      <c r="E97" s="7">
        <v>-500</v>
      </c>
      <c r="F97" s="7">
        <f>D97+E97</f>
        <v>3482</v>
      </c>
      <c r="G97" s="35">
        <f t="shared" si="13"/>
        <v>26235.129000000001</v>
      </c>
    </row>
    <row r="98" spans="1:7" x14ac:dyDescent="0.25">
      <c r="A98" s="6" t="s">
        <v>4</v>
      </c>
      <c r="B98" s="6" t="s">
        <v>131</v>
      </c>
      <c r="C98" s="6" t="s">
        <v>132</v>
      </c>
      <c r="D98" s="7">
        <v>10618</v>
      </c>
      <c r="E98" s="7">
        <v>5791</v>
      </c>
      <c r="F98" s="7">
        <f t="shared" ref="F98:F101" si="22">D98+E98</f>
        <v>16409</v>
      </c>
      <c r="G98" s="35">
        <f t="shared" si="13"/>
        <v>123633.61050000001</v>
      </c>
    </row>
    <row r="99" spans="1:7" x14ac:dyDescent="0.25">
      <c r="A99" s="6" t="s">
        <v>4</v>
      </c>
      <c r="B99" s="6" t="s">
        <v>133</v>
      </c>
      <c r="C99" s="6" t="s">
        <v>134</v>
      </c>
      <c r="D99" s="7">
        <v>9291</v>
      </c>
      <c r="E99" s="7">
        <v>-3491</v>
      </c>
      <c r="F99" s="7">
        <f t="shared" si="22"/>
        <v>5800</v>
      </c>
      <c r="G99" s="35">
        <f t="shared" si="13"/>
        <v>43700.100000000006</v>
      </c>
    </row>
    <row r="100" spans="1:7" x14ac:dyDescent="0.25">
      <c r="A100" s="6" t="s">
        <v>4</v>
      </c>
      <c r="B100" s="6" t="s">
        <v>135</v>
      </c>
      <c r="C100" s="6" t="s">
        <v>136</v>
      </c>
      <c r="D100" s="7">
        <v>0</v>
      </c>
      <c r="E100" s="7">
        <v>500</v>
      </c>
      <c r="F100" s="7">
        <f t="shared" si="22"/>
        <v>500</v>
      </c>
      <c r="G100" s="35">
        <f t="shared" si="13"/>
        <v>3767.25</v>
      </c>
    </row>
    <row r="101" spans="1:7" x14ac:dyDescent="0.25">
      <c r="A101" s="6" t="s">
        <v>4</v>
      </c>
      <c r="B101" s="6" t="s">
        <v>137</v>
      </c>
      <c r="C101" s="6" t="s">
        <v>138</v>
      </c>
      <c r="D101" s="7">
        <v>2654</v>
      </c>
      <c r="E101" s="7">
        <v>-2300</v>
      </c>
      <c r="F101" s="7">
        <f t="shared" si="22"/>
        <v>354</v>
      </c>
      <c r="G101" s="35">
        <f t="shared" si="13"/>
        <v>2667.2130000000002</v>
      </c>
    </row>
    <row r="102" spans="1:7" x14ac:dyDescent="0.25">
      <c r="A102" s="2"/>
      <c r="B102" s="2"/>
      <c r="C102" s="2"/>
      <c r="D102" s="2"/>
      <c r="E102" s="2"/>
      <c r="F102" s="2"/>
      <c r="G102" s="36"/>
    </row>
    <row r="104" spans="1:7" x14ac:dyDescent="0.25">
      <c r="C104" s="10" t="s">
        <v>171</v>
      </c>
      <c r="D104" s="12">
        <f>D73+D69+D66+D56+D51</f>
        <v>175195</v>
      </c>
      <c r="E104" s="12">
        <f>E73+E69+E66+E56+E51</f>
        <v>64283</v>
      </c>
      <c r="F104" s="12">
        <f>F73+F69+F66+F56+F51</f>
        <v>239478</v>
      </c>
    </row>
    <row r="105" spans="1:7" x14ac:dyDescent="0.25">
      <c r="C105" s="10" t="s">
        <v>172</v>
      </c>
      <c r="D105" s="12">
        <f>D96+D8</f>
        <v>172409</v>
      </c>
      <c r="E105" s="12">
        <f>E96+E8</f>
        <v>-194</v>
      </c>
      <c r="F105" s="12">
        <f>F96+F8</f>
        <v>172215</v>
      </c>
    </row>
    <row r="106" spans="1:7" x14ac:dyDescent="0.25">
      <c r="C106" s="10" t="s">
        <v>173</v>
      </c>
      <c r="D106" s="12">
        <f>D90</f>
        <v>0</v>
      </c>
      <c r="E106" s="12">
        <f t="shared" ref="E106:F106" si="23">E90</f>
        <v>600</v>
      </c>
      <c r="F106" s="12">
        <f t="shared" si="23"/>
        <v>600</v>
      </c>
    </row>
    <row r="107" spans="1:7" x14ac:dyDescent="0.25">
      <c r="C107" s="10" t="s">
        <v>174</v>
      </c>
      <c r="D107" s="12">
        <f>D92+D81</f>
        <v>48178</v>
      </c>
      <c r="E107" s="12">
        <f>E92+E81</f>
        <v>0</v>
      </c>
      <c r="F107" s="12">
        <f>F92+F81</f>
        <v>48178</v>
      </c>
    </row>
    <row r="108" spans="1:7" x14ac:dyDescent="0.25">
      <c r="D108" s="12">
        <f>SUM(D104:D107)</f>
        <v>395782</v>
      </c>
      <c r="E108" s="12">
        <f t="shared" ref="E108:F108" si="24">SUM(E104:E107)</f>
        <v>64689</v>
      </c>
      <c r="F108" s="12">
        <f t="shared" si="24"/>
        <v>460471</v>
      </c>
    </row>
    <row r="109" spans="1:7" x14ac:dyDescent="0.25">
      <c r="D109" s="12">
        <f>D108-D5</f>
        <v>0</v>
      </c>
      <c r="E109" s="12">
        <f>E108-E5</f>
        <v>0</v>
      </c>
      <c r="F109" s="12">
        <f>F108-F5</f>
        <v>0</v>
      </c>
    </row>
  </sheetData>
  <pageMargins left="0.7" right="0.7" top="0.75" bottom="0.75" header="0.3" footer="0.3"/>
  <pageSetup paperSize="9" scale="86" orientation="landscape" r:id="rId1"/>
  <colBreaks count="1" manualBreakCount="1">
    <brk id="8" max="1048575" man="1"/>
  </colBreaks>
  <ignoredErrors>
    <ignoredError sqref="F6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topLeftCell="A7" workbookViewId="0">
      <selection activeCell="J25" sqref="J25"/>
    </sheetView>
  </sheetViews>
  <sheetFormatPr defaultRowHeight="15" x14ac:dyDescent="0.25"/>
  <cols>
    <col min="1" max="1" width="9" bestFit="1" customWidth="1" collapsed="1"/>
    <col min="2" max="2" width="12" bestFit="1" customWidth="1" collapsed="1"/>
    <col min="3" max="3" width="73" bestFit="1" customWidth="1" collapsed="1"/>
    <col min="4" max="4" width="12.7109375" bestFit="1" customWidth="1" collapsed="1"/>
    <col min="5" max="5" width="15.140625" bestFit="1" customWidth="1" collapsed="1"/>
    <col min="6" max="6" width="11.7109375" bestFit="1" customWidth="1" collapsed="1"/>
    <col min="7" max="7" width="14.140625" customWidth="1"/>
  </cols>
  <sheetData>
    <row r="1" spans="1:7" x14ac:dyDescent="0.25">
      <c r="B1" s="1"/>
    </row>
    <row r="2" spans="1:7" x14ac:dyDescent="0.25">
      <c r="B2" s="1"/>
    </row>
    <row r="3" spans="1:7" x14ac:dyDescent="0.25">
      <c r="B3" s="1" t="s">
        <v>139</v>
      </c>
    </row>
    <row r="4" spans="1:7" x14ac:dyDescent="0.25">
      <c r="B4" s="1" t="s">
        <v>140</v>
      </c>
    </row>
    <row r="5" spans="1:7" x14ac:dyDescent="0.25">
      <c r="B5" s="1" t="s">
        <v>5</v>
      </c>
    </row>
    <row r="6" spans="1:7" x14ac:dyDescent="0.25">
      <c r="B6" s="1"/>
    </row>
    <row r="7" spans="1:7" x14ac:dyDescent="0.25">
      <c r="B7" s="1"/>
    </row>
    <row r="8" spans="1:7" x14ac:dyDescent="0.25">
      <c r="A8" s="3" t="s">
        <v>0</v>
      </c>
      <c r="B8" s="3" t="s">
        <v>1</v>
      </c>
      <c r="C8" s="3" t="s">
        <v>2</v>
      </c>
      <c r="D8" s="4" t="s">
        <v>3</v>
      </c>
      <c r="E8" s="4" t="s">
        <v>166</v>
      </c>
      <c r="F8" s="4" t="s">
        <v>167</v>
      </c>
    </row>
    <row r="9" spans="1:7" x14ac:dyDescent="0.25">
      <c r="A9" s="6"/>
      <c r="B9" s="6"/>
      <c r="C9" s="6" t="s">
        <v>5</v>
      </c>
      <c r="D9" s="7">
        <f>D10+D22+D55</f>
        <v>1534953</v>
      </c>
      <c r="E9" s="7">
        <f>E10+E22+E55+E36</f>
        <v>8991.9699999999993</v>
      </c>
      <c r="F9" s="7">
        <f>F10+F22+F55+F36</f>
        <v>1543944.97</v>
      </c>
      <c r="G9" s="37">
        <f>F9*7.5345</f>
        <v>11632853.376465</v>
      </c>
    </row>
    <row r="10" spans="1:7" s="5" customFormat="1" x14ac:dyDescent="0.25">
      <c r="A10" s="8"/>
      <c r="B10" s="8" t="s">
        <v>6</v>
      </c>
      <c r="C10" s="8" t="s">
        <v>7</v>
      </c>
      <c r="D10" s="9">
        <f>D11</f>
        <v>1350521</v>
      </c>
      <c r="E10" s="9">
        <f t="shared" ref="E10:F11" si="0">E11</f>
        <v>0</v>
      </c>
      <c r="F10" s="9">
        <f t="shared" si="0"/>
        <v>1350521</v>
      </c>
      <c r="G10" s="37">
        <f t="shared" ref="G10:G70" si="1">F10*7.5345</f>
        <v>10175500.4745</v>
      </c>
    </row>
    <row r="11" spans="1:7" s="5" customFormat="1" x14ac:dyDescent="0.25">
      <c r="A11" s="8"/>
      <c r="B11" s="8" t="s">
        <v>141</v>
      </c>
      <c r="C11" s="8" t="s">
        <v>142</v>
      </c>
      <c r="D11" s="9">
        <f>D12</f>
        <v>1350521</v>
      </c>
      <c r="E11" s="9">
        <f t="shared" si="0"/>
        <v>0</v>
      </c>
      <c r="F11" s="9">
        <f t="shared" si="0"/>
        <v>1350521</v>
      </c>
      <c r="G11" s="37">
        <f t="shared" si="1"/>
        <v>10175500.4745</v>
      </c>
    </row>
    <row r="12" spans="1:7" s="5" customFormat="1" x14ac:dyDescent="0.25">
      <c r="A12" s="8" t="s">
        <v>143</v>
      </c>
      <c r="B12" s="8"/>
      <c r="C12" s="8" t="s">
        <v>144</v>
      </c>
      <c r="D12" s="9">
        <f>SUM(D13:D21)</f>
        <v>1350521</v>
      </c>
      <c r="E12" s="9">
        <f t="shared" ref="E12:F12" si="2">SUM(E13:E21)</f>
        <v>0</v>
      </c>
      <c r="F12" s="9">
        <f t="shared" si="2"/>
        <v>1350521</v>
      </c>
      <c r="G12" s="37">
        <f t="shared" si="1"/>
        <v>10175500.4745</v>
      </c>
    </row>
    <row r="13" spans="1:7" x14ac:dyDescent="0.25">
      <c r="A13" s="6" t="s">
        <v>143</v>
      </c>
      <c r="B13" s="6" t="s">
        <v>97</v>
      </c>
      <c r="C13" s="6" t="s">
        <v>98</v>
      </c>
      <c r="D13" s="7">
        <v>1061782</v>
      </c>
      <c r="E13" s="7">
        <v>0</v>
      </c>
      <c r="F13" s="7">
        <f>D13+E13</f>
        <v>1061782</v>
      </c>
      <c r="G13" s="37">
        <f t="shared" si="1"/>
        <v>7999996.4790000003</v>
      </c>
    </row>
    <row r="14" spans="1:7" x14ac:dyDescent="0.25">
      <c r="A14" s="6" t="s">
        <v>143</v>
      </c>
      <c r="B14" s="6" t="s">
        <v>99</v>
      </c>
      <c r="C14" s="6" t="s">
        <v>100</v>
      </c>
      <c r="D14" s="7">
        <v>22563</v>
      </c>
      <c r="E14" s="7">
        <v>0</v>
      </c>
      <c r="F14" s="7">
        <f t="shared" ref="F14:F21" si="3">D14+E14</f>
        <v>22563</v>
      </c>
      <c r="G14" s="37">
        <f t="shared" si="1"/>
        <v>170000.9235</v>
      </c>
    </row>
    <row r="15" spans="1:7" x14ac:dyDescent="0.25">
      <c r="A15" s="6" t="s">
        <v>143</v>
      </c>
      <c r="B15" s="6" t="s">
        <v>101</v>
      </c>
      <c r="C15" s="6" t="s">
        <v>102</v>
      </c>
      <c r="D15" s="7">
        <v>10618</v>
      </c>
      <c r="E15" s="7">
        <v>0</v>
      </c>
      <c r="F15" s="7">
        <f t="shared" si="3"/>
        <v>10618</v>
      </c>
      <c r="G15" s="37">
        <f t="shared" si="1"/>
        <v>80001.321000000011</v>
      </c>
    </row>
    <row r="16" spans="1:7" x14ac:dyDescent="0.25">
      <c r="A16" s="6" t="s">
        <v>143</v>
      </c>
      <c r="B16" s="6" t="s">
        <v>105</v>
      </c>
      <c r="C16" s="6" t="s">
        <v>106</v>
      </c>
      <c r="D16" s="7">
        <v>3982</v>
      </c>
      <c r="E16" s="7">
        <v>0</v>
      </c>
      <c r="F16" s="7">
        <f t="shared" si="3"/>
        <v>3982</v>
      </c>
      <c r="G16" s="37">
        <f t="shared" si="1"/>
        <v>30002.379000000001</v>
      </c>
    </row>
    <row r="17" spans="1:7" x14ac:dyDescent="0.25">
      <c r="A17" s="6" t="s">
        <v>143</v>
      </c>
      <c r="B17" s="6" t="s">
        <v>107</v>
      </c>
      <c r="C17" s="6" t="s">
        <v>108</v>
      </c>
      <c r="D17" s="7">
        <v>15927</v>
      </c>
      <c r="E17" s="7">
        <v>0</v>
      </c>
      <c r="F17" s="7">
        <f t="shared" si="3"/>
        <v>15927</v>
      </c>
      <c r="G17" s="37">
        <f t="shared" si="1"/>
        <v>120001.98150000001</v>
      </c>
    </row>
    <row r="18" spans="1:7" x14ac:dyDescent="0.25">
      <c r="A18" s="6" t="s">
        <v>143</v>
      </c>
      <c r="B18" s="6" t="s">
        <v>109</v>
      </c>
      <c r="C18" s="6" t="s">
        <v>110</v>
      </c>
      <c r="D18" s="7">
        <v>185812</v>
      </c>
      <c r="E18" s="7">
        <v>0</v>
      </c>
      <c r="F18" s="7">
        <f t="shared" si="3"/>
        <v>185812</v>
      </c>
      <c r="G18" s="37">
        <f t="shared" si="1"/>
        <v>1400000.514</v>
      </c>
    </row>
    <row r="19" spans="1:7" x14ac:dyDescent="0.25">
      <c r="A19" s="6" t="s">
        <v>143</v>
      </c>
      <c r="B19" s="6" t="s">
        <v>145</v>
      </c>
      <c r="C19" s="6" t="s">
        <v>146</v>
      </c>
      <c r="D19" s="7">
        <v>66</v>
      </c>
      <c r="E19" s="7">
        <v>0</v>
      </c>
      <c r="F19" s="7">
        <f t="shared" si="3"/>
        <v>66</v>
      </c>
      <c r="G19" s="37">
        <f t="shared" si="1"/>
        <v>497.27700000000004</v>
      </c>
    </row>
    <row r="20" spans="1:7" x14ac:dyDescent="0.25">
      <c r="A20" s="6" t="s">
        <v>143</v>
      </c>
      <c r="B20" s="6" t="s">
        <v>111</v>
      </c>
      <c r="C20" s="6" t="s">
        <v>112</v>
      </c>
      <c r="D20" s="7">
        <v>46453</v>
      </c>
      <c r="E20" s="7">
        <v>0</v>
      </c>
      <c r="F20" s="7">
        <f t="shared" si="3"/>
        <v>46453</v>
      </c>
      <c r="G20" s="37">
        <f t="shared" si="1"/>
        <v>350000.12849999999</v>
      </c>
    </row>
    <row r="21" spans="1:7" x14ac:dyDescent="0.25">
      <c r="A21" s="6" t="s">
        <v>143</v>
      </c>
      <c r="B21" s="6" t="s">
        <v>147</v>
      </c>
      <c r="C21" s="6" t="s">
        <v>148</v>
      </c>
      <c r="D21" s="7">
        <v>3318</v>
      </c>
      <c r="E21" s="7">
        <v>0</v>
      </c>
      <c r="F21" s="7">
        <f t="shared" si="3"/>
        <v>3318</v>
      </c>
      <c r="G21" s="37">
        <f t="shared" si="1"/>
        <v>24999.471000000001</v>
      </c>
    </row>
    <row r="22" spans="1:7" s="5" customFormat="1" x14ac:dyDescent="0.25">
      <c r="A22" s="8"/>
      <c r="B22" s="8" t="s">
        <v>91</v>
      </c>
      <c r="C22" s="8" t="s">
        <v>92</v>
      </c>
      <c r="D22" s="9">
        <f>D23+D39+D49+D52</f>
        <v>173283</v>
      </c>
      <c r="E22" s="9">
        <f>E23+E39+E49+E52</f>
        <v>1641.28</v>
      </c>
      <c r="F22" s="9">
        <f t="shared" ref="F22" si="4">F23+F39+F49+F52</f>
        <v>174924.28</v>
      </c>
      <c r="G22" s="37">
        <f t="shared" si="1"/>
        <v>1317966.9876600001</v>
      </c>
    </row>
    <row r="23" spans="1:7" s="5" customFormat="1" x14ac:dyDescent="0.25">
      <c r="A23" s="8"/>
      <c r="B23" s="8" t="s">
        <v>149</v>
      </c>
      <c r="C23" s="8" t="s">
        <v>150</v>
      </c>
      <c r="D23" s="9">
        <f>D24+D27</f>
        <v>17745</v>
      </c>
      <c r="E23" s="9">
        <f t="shared" ref="E23" si="5">E24+E27</f>
        <v>1641.28</v>
      </c>
      <c r="F23" s="9">
        <f>F24+F27</f>
        <v>19386.28</v>
      </c>
      <c r="G23" s="37">
        <f t="shared" si="1"/>
        <v>146065.92666</v>
      </c>
    </row>
    <row r="24" spans="1:7" s="5" customFormat="1" x14ac:dyDescent="0.25">
      <c r="A24" s="8" t="s">
        <v>151</v>
      </c>
      <c r="B24" s="8"/>
      <c r="C24" s="8" t="s">
        <v>152</v>
      </c>
      <c r="D24" s="9">
        <f>D25</f>
        <v>1062</v>
      </c>
      <c r="E24" s="9">
        <f>E25+E26</f>
        <v>0</v>
      </c>
      <c r="F24" s="9">
        <f>F26</f>
        <v>1062</v>
      </c>
      <c r="G24" s="37">
        <f t="shared" si="1"/>
        <v>8001.6390000000001</v>
      </c>
    </row>
    <row r="25" spans="1:7" x14ac:dyDescent="0.25">
      <c r="A25" s="6" t="s">
        <v>151</v>
      </c>
      <c r="B25" s="6" t="s">
        <v>88</v>
      </c>
      <c r="C25" s="6" t="s">
        <v>83</v>
      </c>
      <c r="D25" s="7">
        <v>1062</v>
      </c>
      <c r="E25" s="7">
        <v>-1062</v>
      </c>
      <c r="F25" s="7">
        <f>D25+E25</f>
        <v>0</v>
      </c>
      <c r="G25" s="37">
        <f t="shared" si="1"/>
        <v>0</v>
      </c>
    </row>
    <row r="26" spans="1:7" x14ac:dyDescent="0.25">
      <c r="A26" s="15">
        <v>25</v>
      </c>
      <c r="B26" s="15">
        <v>32251</v>
      </c>
      <c r="C26" s="17" t="s">
        <v>42</v>
      </c>
      <c r="D26" s="7">
        <v>0</v>
      </c>
      <c r="E26" s="7">
        <v>1062</v>
      </c>
      <c r="F26" s="7">
        <f>D26+E26</f>
        <v>1062</v>
      </c>
      <c r="G26" s="37">
        <f t="shared" si="1"/>
        <v>8001.6390000000001</v>
      </c>
    </row>
    <row r="27" spans="1:7" s="5" customFormat="1" x14ac:dyDescent="0.25">
      <c r="A27" s="8" t="s">
        <v>153</v>
      </c>
      <c r="B27" s="8"/>
      <c r="C27" s="8" t="s">
        <v>154</v>
      </c>
      <c r="D27" s="9">
        <f>SUM(D28:D35)</f>
        <v>16683</v>
      </c>
      <c r="E27" s="9">
        <f>SUM(E28:E35)</f>
        <v>1641.28</v>
      </c>
      <c r="F27" s="9">
        <f>SUM(F28:F35)</f>
        <v>18324.28</v>
      </c>
      <c r="G27" s="37">
        <f t="shared" si="1"/>
        <v>138064.28766</v>
      </c>
    </row>
    <row r="28" spans="1:7" x14ac:dyDescent="0.25">
      <c r="A28" s="6" t="s">
        <v>153</v>
      </c>
      <c r="B28" s="6" t="s">
        <v>13</v>
      </c>
      <c r="C28" s="6" t="s">
        <v>14</v>
      </c>
      <c r="D28" s="7">
        <v>425</v>
      </c>
      <c r="E28" s="7"/>
      <c r="F28" s="7">
        <f>D28+E28</f>
        <v>425</v>
      </c>
      <c r="G28" s="37">
        <f t="shared" si="1"/>
        <v>3202.1625000000004</v>
      </c>
    </row>
    <row r="29" spans="1:7" x14ac:dyDescent="0.25">
      <c r="A29" s="6" t="s">
        <v>153</v>
      </c>
      <c r="B29" s="6" t="s">
        <v>15</v>
      </c>
      <c r="C29" s="6" t="s">
        <v>16</v>
      </c>
      <c r="D29" s="7">
        <v>1327</v>
      </c>
      <c r="E29" s="7"/>
      <c r="F29" s="7">
        <f t="shared" ref="F29:F35" si="6">D29+E29</f>
        <v>1327</v>
      </c>
      <c r="G29" s="37">
        <f t="shared" si="1"/>
        <v>9998.281500000001</v>
      </c>
    </row>
    <row r="30" spans="1:7" x14ac:dyDescent="0.25">
      <c r="A30" s="6" t="s">
        <v>153</v>
      </c>
      <c r="B30" s="6" t="s">
        <v>21</v>
      </c>
      <c r="C30" s="6" t="s">
        <v>22</v>
      </c>
      <c r="D30" s="7">
        <v>133</v>
      </c>
      <c r="E30" s="7"/>
      <c r="F30" s="7">
        <f t="shared" si="6"/>
        <v>133</v>
      </c>
      <c r="G30" s="37">
        <f t="shared" si="1"/>
        <v>1002.0885000000001</v>
      </c>
    </row>
    <row r="31" spans="1:7" x14ac:dyDescent="0.25">
      <c r="A31" s="6" t="s">
        <v>153</v>
      </c>
      <c r="B31" s="6" t="s">
        <v>31</v>
      </c>
      <c r="C31" s="6" t="s">
        <v>32</v>
      </c>
      <c r="D31" s="7">
        <v>13272</v>
      </c>
      <c r="E31" s="7"/>
      <c r="F31" s="7">
        <f t="shared" si="6"/>
        <v>13272</v>
      </c>
      <c r="G31" s="37">
        <f t="shared" si="1"/>
        <v>99997.884000000005</v>
      </c>
    </row>
    <row r="32" spans="1:7" x14ac:dyDescent="0.25">
      <c r="A32" s="6" t="s">
        <v>153</v>
      </c>
      <c r="B32" s="6" t="s">
        <v>47</v>
      </c>
      <c r="C32" s="6" t="s">
        <v>48</v>
      </c>
      <c r="D32" s="7">
        <v>265</v>
      </c>
      <c r="E32" s="7"/>
      <c r="F32" s="7">
        <f t="shared" si="6"/>
        <v>265</v>
      </c>
      <c r="G32" s="37">
        <f t="shared" si="1"/>
        <v>1996.6425000000002</v>
      </c>
    </row>
    <row r="33" spans="1:7" x14ac:dyDescent="0.25">
      <c r="A33" s="6" t="s">
        <v>153</v>
      </c>
      <c r="B33" s="6" t="s">
        <v>53</v>
      </c>
      <c r="C33" s="6" t="s">
        <v>54</v>
      </c>
      <c r="D33" s="7">
        <v>664</v>
      </c>
      <c r="E33" s="7"/>
      <c r="F33" s="7">
        <f t="shared" si="6"/>
        <v>664</v>
      </c>
      <c r="G33" s="37">
        <f t="shared" si="1"/>
        <v>5002.9080000000004</v>
      </c>
    </row>
    <row r="34" spans="1:7" x14ac:dyDescent="0.25">
      <c r="A34" s="6" t="s">
        <v>153</v>
      </c>
      <c r="B34" s="6" t="s">
        <v>57</v>
      </c>
      <c r="C34" s="6" t="s">
        <v>58</v>
      </c>
      <c r="D34" s="7">
        <v>597</v>
      </c>
      <c r="E34" s="7"/>
      <c r="F34" s="7">
        <f t="shared" si="6"/>
        <v>597</v>
      </c>
      <c r="G34" s="37">
        <f t="shared" si="1"/>
        <v>4498.0965000000006</v>
      </c>
    </row>
    <row r="35" spans="1:7" x14ac:dyDescent="0.25">
      <c r="A35" s="15">
        <v>55</v>
      </c>
      <c r="B35" s="15">
        <v>38129</v>
      </c>
      <c r="C35" s="6" t="s">
        <v>193</v>
      </c>
      <c r="D35" s="7">
        <v>0</v>
      </c>
      <c r="E35" s="7">
        <v>1641.28</v>
      </c>
      <c r="F35" s="7">
        <f t="shared" si="6"/>
        <v>1641.28</v>
      </c>
      <c r="G35" s="37">
        <f t="shared" si="1"/>
        <v>12366.22416</v>
      </c>
    </row>
    <row r="36" spans="1:7" x14ac:dyDescent="0.25">
      <c r="A36" s="6"/>
      <c r="B36" s="8" t="s">
        <v>149</v>
      </c>
      <c r="C36" s="8" t="s">
        <v>150</v>
      </c>
      <c r="D36" s="34">
        <f>D37</f>
        <v>0</v>
      </c>
      <c r="E36" s="34">
        <f>E37</f>
        <v>7350.69</v>
      </c>
      <c r="F36" s="34">
        <f>F37</f>
        <v>7350.69</v>
      </c>
      <c r="G36" s="37">
        <f t="shared" si="1"/>
        <v>55383.773804999997</v>
      </c>
    </row>
    <row r="37" spans="1:7" x14ac:dyDescent="0.25">
      <c r="A37" s="33">
        <v>29</v>
      </c>
      <c r="B37" s="6"/>
      <c r="C37" s="16" t="s">
        <v>180</v>
      </c>
      <c r="D37" s="7">
        <v>0</v>
      </c>
      <c r="E37" s="7">
        <v>7350.69</v>
      </c>
      <c r="F37" s="7">
        <v>7350.69</v>
      </c>
      <c r="G37" s="37">
        <f t="shared" si="1"/>
        <v>55383.773804999997</v>
      </c>
    </row>
    <row r="38" spans="1:7" x14ac:dyDescent="0.25">
      <c r="A38" s="31">
        <v>29</v>
      </c>
      <c r="B38" s="6" t="s">
        <v>51</v>
      </c>
      <c r="C38" s="6" t="s">
        <v>52</v>
      </c>
      <c r="D38" s="7">
        <v>0</v>
      </c>
      <c r="E38" s="7">
        <v>7350.69</v>
      </c>
      <c r="F38" s="7">
        <v>7350.69</v>
      </c>
      <c r="G38" s="37">
        <f t="shared" si="1"/>
        <v>55383.773804999997</v>
      </c>
    </row>
    <row r="39" spans="1:7" s="5" customFormat="1" x14ac:dyDescent="0.25">
      <c r="A39" s="8"/>
      <c r="B39" s="8" t="s">
        <v>93</v>
      </c>
      <c r="C39" s="8" t="s">
        <v>94</v>
      </c>
      <c r="D39" s="9">
        <f>D40</f>
        <v>24288</v>
      </c>
      <c r="E39" s="9">
        <f t="shared" ref="E39:F39" si="7">E40</f>
        <v>0</v>
      </c>
      <c r="F39" s="9">
        <f t="shared" si="7"/>
        <v>24288</v>
      </c>
      <c r="G39" s="37">
        <f t="shared" si="1"/>
        <v>182997.93600000002</v>
      </c>
    </row>
    <row r="40" spans="1:7" s="5" customFormat="1" x14ac:dyDescent="0.25">
      <c r="A40" s="8" t="s">
        <v>153</v>
      </c>
      <c r="B40" s="8"/>
      <c r="C40" s="8" t="s">
        <v>154</v>
      </c>
      <c r="D40" s="9">
        <f>SUM(D41:D48)</f>
        <v>24288</v>
      </c>
      <c r="E40" s="9">
        <f t="shared" ref="E40:F40" si="8">SUM(E41:E48)</f>
        <v>0</v>
      </c>
      <c r="F40" s="9">
        <f t="shared" si="8"/>
        <v>24288</v>
      </c>
      <c r="G40" s="37">
        <f t="shared" si="1"/>
        <v>182997.93600000002</v>
      </c>
    </row>
    <row r="41" spans="1:7" x14ac:dyDescent="0.25">
      <c r="A41" s="6" t="s">
        <v>153</v>
      </c>
      <c r="B41" s="6" t="s">
        <v>21</v>
      </c>
      <c r="C41" s="6" t="s">
        <v>22</v>
      </c>
      <c r="D41" s="7">
        <v>265</v>
      </c>
      <c r="E41" s="7"/>
      <c r="F41" s="7">
        <f>D41+E41</f>
        <v>265</v>
      </c>
      <c r="G41" s="37">
        <f t="shared" si="1"/>
        <v>1996.6425000000002</v>
      </c>
    </row>
    <row r="42" spans="1:7" x14ac:dyDescent="0.25">
      <c r="A42" s="6" t="s">
        <v>153</v>
      </c>
      <c r="B42" s="6" t="s">
        <v>25</v>
      </c>
      <c r="C42" s="6" t="s">
        <v>26</v>
      </c>
      <c r="D42" s="7">
        <v>398</v>
      </c>
      <c r="E42" s="7"/>
      <c r="F42" s="7">
        <f t="shared" ref="F42:F48" si="9">D42+E42</f>
        <v>398</v>
      </c>
      <c r="G42" s="37">
        <f t="shared" si="1"/>
        <v>2998.7310000000002</v>
      </c>
    </row>
    <row r="43" spans="1:7" x14ac:dyDescent="0.25">
      <c r="A43" s="6" t="s">
        <v>153</v>
      </c>
      <c r="B43" s="6" t="s">
        <v>27</v>
      </c>
      <c r="C43" s="6" t="s">
        <v>28</v>
      </c>
      <c r="D43" s="7">
        <v>664</v>
      </c>
      <c r="E43" s="7"/>
      <c r="F43" s="7">
        <f t="shared" si="9"/>
        <v>664</v>
      </c>
      <c r="G43" s="37">
        <f t="shared" si="1"/>
        <v>5002.9080000000004</v>
      </c>
    </row>
    <row r="44" spans="1:7" x14ac:dyDescent="0.25">
      <c r="A44" s="6" t="s">
        <v>153</v>
      </c>
      <c r="B44" s="6" t="s">
        <v>29</v>
      </c>
      <c r="C44" s="6" t="s">
        <v>30</v>
      </c>
      <c r="D44" s="7">
        <v>133</v>
      </c>
      <c r="E44" s="7"/>
      <c r="F44" s="7">
        <f t="shared" si="9"/>
        <v>133</v>
      </c>
      <c r="G44" s="37">
        <f t="shared" si="1"/>
        <v>1002.0885000000001</v>
      </c>
    </row>
    <row r="45" spans="1:7" x14ac:dyDescent="0.25">
      <c r="A45" s="6" t="s">
        <v>153</v>
      </c>
      <c r="B45" s="6" t="s">
        <v>155</v>
      </c>
      <c r="C45" s="6" t="s">
        <v>156</v>
      </c>
      <c r="D45" s="7">
        <v>19908</v>
      </c>
      <c r="E45" s="7"/>
      <c r="F45" s="7">
        <f t="shared" si="9"/>
        <v>19908</v>
      </c>
      <c r="G45" s="37">
        <f t="shared" si="1"/>
        <v>149996.826</v>
      </c>
    </row>
    <row r="46" spans="1:7" x14ac:dyDescent="0.25">
      <c r="A46" s="6" t="s">
        <v>153</v>
      </c>
      <c r="B46" s="6" t="s">
        <v>41</v>
      </c>
      <c r="C46" s="6" t="s">
        <v>42</v>
      </c>
      <c r="D46" s="7">
        <v>664</v>
      </c>
      <c r="E46" s="7"/>
      <c r="F46" s="7">
        <f t="shared" si="9"/>
        <v>664</v>
      </c>
      <c r="G46" s="37">
        <f t="shared" si="1"/>
        <v>5002.9080000000004</v>
      </c>
    </row>
    <row r="47" spans="1:7" x14ac:dyDescent="0.25">
      <c r="A47" s="6" t="s">
        <v>153</v>
      </c>
      <c r="B47" s="6" t="s">
        <v>43</v>
      </c>
      <c r="C47" s="6" t="s">
        <v>44</v>
      </c>
      <c r="D47" s="7">
        <v>265</v>
      </c>
      <c r="E47" s="7"/>
      <c r="F47" s="7">
        <f t="shared" si="9"/>
        <v>265</v>
      </c>
      <c r="G47" s="37">
        <f t="shared" si="1"/>
        <v>1996.6425000000002</v>
      </c>
    </row>
    <row r="48" spans="1:7" x14ac:dyDescent="0.25">
      <c r="A48" s="6" t="s">
        <v>153</v>
      </c>
      <c r="B48" s="6" t="s">
        <v>51</v>
      </c>
      <c r="C48" s="6" t="s">
        <v>52</v>
      </c>
      <c r="D48" s="7">
        <v>1991</v>
      </c>
      <c r="E48" s="7"/>
      <c r="F48" s="7">
        <f t="shared" si="9"/>
        <v>1991</v>
      </c>
      <c r="G48" s="37">
        <f t="shared" si="1"/>
        <v>15001.1895</v>
      </c>
    </row>
    <row r="49" spans="1:7" s="5" customFormat="1" x14ac:dyDescent="0.25">
      <c r="A49" s="8"/>
      <c r="B49" s="8" t="s">
        <v>157</v>
      </c>
      <c r="C49" s="8" t="s">
        <v>158</v>
      </c>
      <c r="D49" s="9">
        <f>D50</f>
        <v>41808</v>
      </c>
      <c r="E49" s="9">
        <f t="shared" ref="E49:F50" si="10">E50</f>
        <v>0</v>
      </c>
      <c r="F49" s="9">
        <f t="shared" si="10"/>
        <v>41808</v>
      </c>
      <c r="G49" s="37">
        <f t="shared" si="1"/>
        <v>315002.37599999999</v>
      </c>
    </row>
    <row r="50" spans="1:7" s="5" customFormat="1" x14ac:dyDescent="0.25">
      <c r="A50" s="8" t="s">
        <v>153</v>
      </c>
      <c r="B50" s="8"/>
      <c r="C50" s="8" t="s">
        <v>154</v>
      </c>
      <c r="D50" s="9">
        <f>D51</f>
        <v>41808</v>
      </c>
      <c r="E50" s="9">
        <f t="shared" si="10"/>
        <v>0</v>
      </c>
      <c r="F50" s="9">
        <f t="shared" si="10"/>
        <v>41808</v>
      </c>
      <c r="G50" s="37">
        <f t="shared" si="1"/>
        <v>315002.37599999999</v>
      </c>
    </row>
    <row r="51" spans="1:7" x14ac:dyDescent="0.25">
      <c r="A51" s="6" t="s">
        <v>153</v>
      </c>
      <c r="B51" s="6" t="s">
        <v>137</v>
      </c>
      <c r="C51" s="6" t="s">
        <v>138</v>
      </c>
      <c r="D51" s="7">
        <v>41808</v>
      </c>
      <c r="E51" s="7"/>
      <c r="F51" s="7">
        <f>D51+E51</f>
        <v>41808</v>
      </c>
      <c r="G51" s="37">
        <f t="shared" si="1"/>
        <v>315002.37599999999</v>
      </c>
    </row>
    <row r="52" spans="1:7" s="5" customFormat="1" x14ac:dyDescent="0.25">
      <c r="A52" s="8"/>
      <c r="B52" s="8" t="s">
        <v>159</v>
      </c>
      <c r="C52" s="8" t="s">
        <v>160</v>
      </c>
      <c r="D52" s="9">
        <f>D53</f>
        <v>89442</v>
      </c>
      <c r="E52" s="9">
        <f t="shared" ref="E52:F53" si="11">E53</f>
        <v>0</v>
      </c>
      <c r="F52" s="9">
        <f t="shared" si="11"/>
        <v>89442</v>
      </c>
      <c r="G52" s="37">
        <f t="shared" si="1"/>
        <v>673900.74900000007</v>
      </c>
    </row>
    <row r="53" spans="1:7" s="5" customFormat="1" x14ac:dyDescent="0.25">
      <c r="A53" s="8" t="s">
        <v>153</v>
      </c>
      <c r="B53" s="8"/>
      <c r="C53" s="8" t="s">
        <v>154</v>
      </c>
      <c r="D53" s="9">
        <f>D54</f>
        <v>89442</v>
      </c>
      <c r="E53" s="9">
        <f t="shared" si="11"/>
        <v>0</v>
      </c>
      <c r="F53" s="9">
        <f t="shared" si="11"/>
        <v>89442</v>
      </c>
      <c r="G53" s="37">
        <f t="shared" si="1"/>
        <v>673900.74900000007</v>
      </c>
    </row>
    <row r="54" spans="1:7" x14ac:dyDescent="0.25">
      <c r="A54" s="6" t="s">
        <v>153</v>
      </c>
      <c r="B54" s="6" t="s">
        <v>123</v>
      </c>
      <c r="C54" s="6" t="s">
        <v>124</v>
      </c>
      <c r="D54" s="7">
        <v>89442</v>
      </c>
      <c r="E54" s="7"/>
      <c r="F54" s="7">
        <f>D54+E54</f>
        <v>89442</v>
      </c>
      <c r="G54" s="37">
        <f t="shared" si="1"/>
        <v>673900.74900000007</v>
      </c>
    </row>
    <row r="55" spans="1:7" s="5" customFormat="1" x14ac:dyDescent="0.25">
      <c r="A55" s="8"/>
      <c r="B55" s="8" t="s">
        <v>161</v>
      </c>
      <c r="C55" s="8" t="s">
        <v>162</v>
      </c>
      <c r="D55" s="9">
        <f>D56</f>
        <v>11149</v>
      </c>
      <c r="E55" s="9">
        <f t="shared" ref="E55:F55" si="12">E56</f>
        <v>0</v>
      </c>
      <c r="F55" s="9">
        <f t="shared" si="12"/>
        <v>11149</v>
      </c>
      <c r="G55" s="37">
        <f t="shared" si="1"/>
        <v>84002.140500000009</v>
      </c>
    </row>
    <row r="56" spans="1:7" s="5" customFormat="1" x14ac:dyDescent="0.25">
      <c r="A56" s="8"/>
      <c r="B56" s="8" t="s">
        <v>163</v>
      </c>
      <c r="C56" s="8" t="s">
        <v>128</v>
      </c>
      <c r="D56" s="9">
        <f>D57+D59</f>
        <v>11149</v>
      </c>
      <c r="E56" s="9">
        <f t="shared" ref="E56:F56" si="13">E57+E59</f>
        <v>0</v>
      </c>
      <c r="F56" s="9">
        <f t="shared" si="13"/>
        <v>11149</v>
      </c>
      <c r="G56" s="37">
        <f t="shared" si="1"/>
        <v>84002.140500000009</v>
      </c>
    </row>
    <row r="57" spans="1:7" s="5" customFormat="1" x14ac:dyDescent="0.25">
      <c r="A57" s="8" t="s">
        <v>151</v>
      </c>
      <c r="B57" s="8"/>
      <c r="C57" s="8" t="s">
        <v>152</v>
      </c>
      <c r="D57" s="9">
        <f>D58</f>
        <v>1593</v>
      </c>
      <c r="E57" s="9">
        <f t="shared" ref="E57:F57" si="14">E58</f>
        <v>0</v>
      </c>
      <c r="F57" s="9">
        <f t="shared" si="14"/>
        <v>1593</v>
      </c>
      <c r="G57" s="37">
        <f t="shared" si="1"/>
        <v>12002.458500000001</v>
      </c>
    </row>
    <row r="58" spans="1:7" x14ac:dyDescent="0.25">
      <c r="A58" s="6" t="s">
        <v>151</v>
      </c>
      <c r="B58" s="6" t="s">
        <v>133</v>
      </c>
      <c r="C58" s="6" t="s">
        <v>134</v>
      </c>
      <c r="D58" s="7">
        <v>1593</v>
      </c>
      <c r="E58" s="7"/>
      <c r="F58" s="7">
        <f>D58+E58</f>
        <v>1593</v>
      </c>
      <c r="G58" s="37">
        <f t="shared" si="1"/>
        <v>12002.458500000001</v>
      </c>
    </row>
    <row r="59" spans="1:7" s="5" customFormat="1" x14ac:dyDescent="0.25">
      <c r="A59" s="8" t="s">
        <v>153</v>
      </c>
      <c r="B59" s="8"/>
      <c r="C59" s="8" t="s">
        <v>154</v>
      </c>
      <c r="D59" s="9">
        <f>SUM(D60:D62)</f>
        <v>9556</v>
      </c>
      <c r="E59" s="9">
        <f t="shared" ref="E59:F59" si="15">SUM(E60:E62)</f>
        <v>0</v>
      </c>
      <c r="F59" s="9">
        <f t="shared" si="15"/>
        <v>9556</v>
      </c>
      <c r="G59" s="37">
        <f t="shared" si="1"/>
        <v>71999.682000000001</v>
      </c>
    </row>
    <row r="60" spans="1:7" x14ac:dyDescent="0.25">
      <c r="A60" s="6" t="s">
        <v>153</v>
      </c>
      <c r="B60" s="6" t="s">
        <v>129</v>
      </c>
      <c r="C60" s="6" t="s">
        <v>130</v>
      </c>
      <c r="D60" s="7">
        <v>2787</v>
      </c>
      <c r="E60" s="7"/>
      <c r="F60" s="7">
        <f>D60+E60</f>
        <v>2787</v>
      </c>
      <c r="G60" s="37">
        <f t="shared" si="1"/>
        <v>20998.6515</v>
      </c>
    </row>
    <row r="61" spans="1:7" x14ac:dyDescent="0.25">
      <c r="A61" s="6" t="s">
        <v>153</v>
      </c>
      <c r="B61" s="6" t="s">
        <v>131</v>
      </c>
      <c r="C61" s="6" t="s">
        <v>132</v>
      </c>
      <c r="D61" s="7">
        <v>4645</v>
      </c>
      <c r="E61" s="7"/>
      <c r="F61" s="7">
        <f t="shared" ref="F61:F62" si="16">D61+E61</f>
        <v>4645</v>
      </c>
      <c r="G61" s="37">
        <f t="shared" si="1"/>
        <v>34997.752500000002</v>
      </c>
    </row>
    <row r="62" spans="1:7" x14ac:dyDescent="0.25">
      <c r="A62" s="6" t="s">
        <v>153</v>
      </c>
      <c r="B62" s="6" t="s">
        <v>133</v>
      </c>
      <c r="C62" s="6" t="s">
        <v>134</v>
      </c>
      <c r="D62" s="7">
        <v>2124</v>
      </c>
      <c r="E62" s="7"/>
      <c r="F62" s="7">
        <f t="shared" si="16"/>
        <v>2124</v>
      </c>
      <c r="G62" s="37">
        <f t="shared" si="1"/>
        <v>16003.278</v>
      </c>
    </row>
    <row r="63" spans="1:7" x14ac:dyDescent="0.25">
      <c r="A63" s="2"/>
      <c r="B63" s="2"/>
      <c r="C63" s="2"/>
      <c r="D63" s="2"/>
      <c r="E63" s="2"/>
      <c r="F63" s="2"/>
      <c r="G63" s="37"/>
    </row>
    <row r="64" spans="1:7" x14ac:dyDescent="0.25">
      <c r="G64" s="37"/>
    </row>
    <row r="65" spans="3:7" x14ac:dyDescent="0.25">
      <c r="C65" s="10" t="s">
        <v>168</v>
      </c>
      <c r="D65" s="11">
        <f>D57+D24</f>
        <v>2655</v>
      </c>
      <c r="E65" s="11">
        <f>E57+E24</f>
        <v>0</v>
      </c>
      <c r="F65" s="11">
        <f t="shared" ref="F65" si="17">F57+F24</f>
        <v>2655</v>
      </c>
      <c r="G65" s="37">
        <f t="shared" si="1"/>
        <v>20004.0975</v>
      </c>
    </row>
    <row r="66" spans="3:7" x14ac:dyDescent="0.25">
      <c r="C66" s="10" t="s">
        <v>191</v>
      </c>
      <c r="D66" s="11">
        <v>0</v>
      </c>
      <c r="E66" s="11">
        <f>E36</f>
        <v>7350.69</v>
      </c>
      <c r="F66" s="11">
        <f>F36</f>
        <v>7350.69</v>
      </c>
      <c r="G66" s="37">
        <f t="shared" si="1"/>
        <v>55383.773804999997</v>
      </c>
    </row>
    <row r="67" spans="3:7" x14ac:dyDescent="0.25">
      <c r="C67" s="10" t="s">
        <v>169</v>
      </c>
      <c r="D67" s="12">
        <f>D59+D53+D50+D40+D27</f>
        <v>181777</v>
      </c>
      <c r="E67" s="12">
        <f t="shared" ref="E67:F67" si="18">E59+E53+E50+E40+E27</f>
        <v>1641.28</v>
      </c>
      <c r="F67" s="12">
        <f t="shared" si="18"/>
        <v>183418.28</v>
      </c>
      <c r="G67" s="37">
        <f t="shared" si="1"/>
        <v>1381965.0306600002</v>
      </c>
    </row>
    <row r="68" spans="3:7" x14ac:dyDescent="0.25">
      <c r="C68" s="10" t="s">
        <v>170</v>
      </c>
      <c r="D68" s="11">
        <f>D12</f>
        <v>1350521</v>
      </c>
      <c r="E68" s="11">
        <f t="shared" ref="E68:F68" si="19">E12</f>
        <v>0</v>
      </c>
      <c r="F68" s="11">
        <f t="shared" si="19"/>
        <v>1350521</v>
      </c>
      <c r="G68" s="37">
        <f t="shared" si="1"/>
        <v>10175500.4745</v>
      </c>
    </row>
    <row r="69" spans="3:7" x14ac:dyDescent="0.25">
      <c r="D69" s="11">
        <f>SUM(D65:D68)</f>
        <v>1534953</v>
      </c>
      <c r="E69" s="11">
        <f>SUM(E65:E68)</f>
        <v>8991.9699999999993</v>
      </c>
      <c r="F69" s="11">
        <f>SUM(F65:F68)</f>
        <v>1543944.97</v>
      </c>
      <c r="G69" s="37">
        <f t="shared" si="1"/>
        <v>11632853.376465</v>
      </c>
    </row>
    <row r="70" spans="3:7" x14ac:dyDescent="0.25">
      <c r="D70" s="12">
        <f>D69-D9</f>
        <v>0</v>
      </c>
      <c r="E70" s="12">
        <f>E69-E9</f>
        <v>0</v>
      </c>
      <c r="F70" s="12">
        <f t="shared" ref="F70" si="20">F69-F9</f>
        <v>0</v>
      </c>
      <c r="G70" s="37">
        <f t="shared" si="1"/>
        <v>0</v>
      </c>
    </row>
  </sheetData>
  <pageMargins left="0.7" right="0.7" top="0.75" bottom="0.75" header="0.3" footer="0.3"/>
  <pageSetup paperSize="9" orientation="portrait" r:id="rId1"/>
  <ignoredErrors>
    <ignoredError sqref="E9 F2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2"/>
  <sheetViews>
    <sheetView workbookViewId="0">
      <selection activeCell="I10" sqref="I10"/>
    </sheetView>
  </sheetViews>
  <sheetFormatPr defaultColWidth="9.140625" defaultRowHeight="15" x14ac:dyDescent="0.25"/>
  <cols>
    <col min="1" max="1" width="9" bestFit="1" customWidth="1" collapsed="1"/>
    <col min="2" max="2" width="6.85546875" bestFit="1" customWidth="1" collapsed="1"/>
    <col min="3" max="3" width="72.85546875" customWidth="1" collapsed="1"/>
    <col min="4" max="4" width="16" style="21" customWidth="1"/>
    <col min="5" max="5" width="17.140625" style="21" customWidth="1"/>
    <col min="6" max="6" width="18.140625" style="21" customWidth="1"/>
  </cols>
  <sheetData>
    <row r="3" spans="1:6" ht="15.75" x14ac:dyDescent="0.25">
      <c r="C3" s="13" t="s">
        <v>177</v>
      </c>
    </row>
    <row r="6" spans="1:6" x14ac:dyDescent="0.25">
      <c r="A6" s="3" t="s">
        <v>0</v>
      </c>
      <c r="B6" s="3" t="s">
        <v>1</v>
      </c>
      <c r="C6" s="3" t="s">
        <v>2</v>
      </c>
      <c r="D6" s="22" t="s">
        <v>3</v>
      </c>
      <c r="E6" s="22" t="s">
        <v>166</v>
      </c>
      <c r="F6" s="22" t="s">
        <v>167</v>
      </c>
    </row>
    <row r="7" spans="1:6" s="5" customFormat="1" x14ac:dyDescent="0.25">
      <c r="A7" s="14"/>
      <c r="B7" s="14"/>
      <c r="C7" s="8" t="s">
        <v>152</v>
      </c>
      <c r="D7" s="23">
        <f>SUM(D8:D8)</f>
        <v>2655</v>
      </c>
      <c r="E7" s="23">
        <f>SUM(E8:E8)</f>
        <v>0</v>
      </c>
      <c r="F7" s="23">
        <f>SUM(F8:F8)</f>
        <v>2655</v>
      </c>
    </row>
    <row r="8" spans="1:6" x14ac:dyDescent="0.25">
      <c r="A8" s="6" t="s">
        <v>151</v>
      </c>
      <c r="B8" s="15">
        <v>66151</v>
      </c>
      <c r="C8" s="6" t="s">
        <v>178</v>
      </c>
      <c r="D8" s="21">
        <v>2655</v>
      </c>
      <c r="F8" s="21">
        <f>D8+E8</f>
        <v>2655</v>
      </c>
    </row>
    <row r="9" spans="1:6" x14ac:dyDescent="0.25">
      <c r="A9" s="6"/>
      <c r="B9" s="15"/>
      <c r="C9" s="16" t="s">
        <v>179</v>
      </c>
      <c r="D9" s="24">
        <f>D10</f>
        <v>0</v>
      </c>
      <c r="E9" s="24">
        <f>E10</f>
        <v>7350.69</v>
      </c>
      <c r="F9" s="24">
        <f>F10</f>
        <v>7350.69</v>
      </c>
    </row>
    <row r="10" spans="1:6" x14ac:dyDescent="0.25">
      <c r="A10" s="15">
        <v>29</v>
      </c>
      <c r="B10" s="15">
        <v>92211</v>
      </c>
      <c r="C10" s="6" t="s">
        <v>180</v>
      </c>
      <c r="D10" s="21">
        <v>0</v>
      </c>
      <c r="E10" s="21">
        <v>7350.69</v>
      </c>
      <c r="F10" s="21">
        <f>D10+E10</f>
        <v>7350.69</v>
      </c>
    </row>
    <row r="11" spans="1:6" s="5" customFormat="1" x14ac:dyDescent="0.25">
      <c r="A11" s="8"/>
      <c r="B11" s="8"/>
      <c r="C11" s="8" t="s">
        <v>144</v>
      </c>
      <c r="D11" s="25">
        <f>D12</f>
        <v>1350521</v>
      </c>
      <c r="E11" s="25">
        <f>E12</f>
        <v>0</v>
      </c>
      <c r="F11" s="25">
        <f>F12</f>
        <v>1350521</v>
      </c>
    </row>
    <row r="12" spans="1:6" x14ac:dyDescent="0.25">
      <c r="A12" s="6" t="s">
        <v>143</v>
      </c>
      <c r="B12" s="6" t="s">
        <v>181</v>
      </c>
      <c r="C12" s="6" t="s">
        <v>182</v>
      </c>
      <c r="D12" s="21">
        <v>1350521</v>
      </c>
      <c r="F12" s="21">
        <f>D12+E12</f>
        <v>1350521</v>
      </c>
    </row>
    <row r="13" spans="1:6" s="5" customFormat="1" x14ac:dyDescent="0.25">
      <c r="A13" s="8"/>
      <c r="B13" s="8"/>
      <c r="C13" s="8" t="s">
        <v>154</v>
      </c>
      <c r="D13" s="25">
        <f>SUM(D14:D18)</f>
        <v>92335</v>
      </c>
      <c r="E13" s="25">
        <f>SUM(E14:E18)</f>
        <v>91083.28</v>
      </c>
      <c r="F13" s="25">
        <f>SUM(F14:F18)</f>
        <v>183418.28</v>
      </c>
    </row>
    <row r="14" spans="1:6" s="5" customFormat="1" x14ac:dyDescent="0.25">
      <c r="A14" s="15">
        <v>55</v>
      </c>
      <c r="B14" s="15">
        <v>63612</v>
      </c>
      <c r="C14" s="6" t="s">
        <v>183</v>
      </c>
      <c r="D14" s="21">
        <v>0</v>
      </c>
      <c r="E14" s="21">
        <v>91083.28</v>
      </c>
      <c r="F14" s="21">
        <f>D14+E14</f>
        <v>91083.28</v>
      </c>
    </row>
    <row r="15" spans="1:6" s="5" customFormat="1" x14ac:dyDescent="0.25">
      <c r="A15" s="15">
        <v>55</v>
      </c>
      <c r="B15" s="15">
        <v>64132</v>
      </c>
      <c r="C15" s="17" t="s">
        <v>184</v>
      </c>
      <c r="D15" s="21">
        <v>0</v>
      </c>
      <c r="E15" s="21">
        <v>0</v>
      </c>
      <c r="F15" s="21">
        <f t="shared" ref="F15:F18" si="0">D15+E15</f>
        <v>0</v>
      </c>
    </row>
    <row r="16" spans="1:6" x14ac:dyDescent="0.25">
      <c r="A16" s="6" t="s">
        <v>153</v>
      </c>
      <c r="B16" s="6" t="s">
        <v>185</v>
      </c>
      <c r="C16" s="6" t="s">
        <v>186</v>
      </c>
      <c r="D16" s="21">
        <v>41808</v>
      </c>
      <c r="E16" s="21">
        <v>0</v>
      </c>
      <c r="F16" s="21">
        <f t="shared" si="0"/>
        <v>41808</v>
      </c>
    </row>
    <row r="17" spans="1:6" x14ac:dyDescent="0.25">
      <c r="A17" s="6" t="s">
        <v>153</v>
      </c>
      <c r="B17" s="6" t="s">
        <v>187</v>
      </c>
      <c r="C17" s="6" t="s">
        <v>188</v>
      </c>
      <c r="D17" s="21">
        <v>33844</v>
      </c>
      <c r="E17" s="21">
        <v>0</v>
      </c>
      <c r="F17" s="21">
        <f t="shared" si="0"/>
        <v>33844</v>
      </c>
    </row>
    <row r="18" spans="1:6" x14ac:dyDescent="0.25">
      <c r="A18" s="6" t="s">
        <v>153</v>
      </c>
      <c r="B18" s="15">
        <v>65269</v>
      </c>
      <c r="C18" s="6" t="s">
        <v>189</v>
      </c>
      <c r="D18" s="21">
        <v>16683</v>
      </c>
      <c r="E18" s="21">
        <v>0</v>
      </c>
      <c r="F18" s="21">
        <f t="shared" si="0"/>
        <v>16683</v>
      </c>
    </row>
    <row r="19" spans="1:6" x14ac:dyDescent="0.25">
      <c r="A19" s="18"/>
      <c r="B19" s="18"/>
      <c r="C19" s="18"/>
      <c r="D19" s="26"/>
      <c r="E19" s="26"/>
      <c r="F19" s="26"/>
    </row>
    <row r="21" spans="1:6" x14ac:dyDescent="0.25">
      <c r="C21" s="19" t="s">
        <v>190</v>
      </c>
      <c r="D21" s="27">
        <f>D7+D9+D11+D13</f>
        <v>1445511</v>
      </c>
      <c r="E21" s="27">
        <f t="shared" ref="E21:F21" si="1">E7+E9+E11+E13</f>
        <v>98433.97</v>
      </c>
      <c r="F21" s="27">
        <f t="shared" si="1"/>
        <v>1543944.97</v>
      </c>
    </row>
    <row r="22" spans="1:6" ht="15.75" x14ac:dyDescent="0.25">
      <c r="C22" s="20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</vt:lpstr>
      <vt:lpstr>VR</vt:lpstr>
      <vt:lpstr>VP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Korisnik</cp:lastModifiedBy>
  <cp:lastPrinted>2023-06-06T12:00:16Z</cp:lastPrinted>
  <dcterms:created xsi:type="dcterms:W3CDTF">2023-05-12T11:01:49Z</dcterms:created>
  <dcterms:modified xsi:type="dcterms:W3CDTF">2023-06-07T07:49:37Z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2.2.0</vt:lpwstr>
  </property>
</Properties>
</file>