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RACUNOVODSTVO\Izvještaj o izvršenju financijskog plana\2024. GODINA\Godišnji\"/>
    </mc:Choice>
  </mc:AlternateContent>
  <xr:revisionPtr revIDLastSave="0" documentId="13_ncr:1_{8B9F9D24-02BD-4B1A-A75D-723FD9F73E8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Naslovna strana" sheetId="11" r:id="rId1"/>
    <sheet name="SAŽETAK" sheetId="1" r:id="rId2"/>
    <sheet name=" Račun prihoda i rashoda" sheetId="3" r:id="rId3"/>
    <sheet name="Rashodi prema izvorima finan" sheetId="5" r:id="rId4"/>
    <sheet name="Račun financiranja" sheetId="6" r:id="rId5"/>
    <sheet name="Rashodi prema funkcijskoj k " sheetId="8" r:id="rId6"/>
    <sheet name="Račun fin prema izvorima f" sheetId="10" r:id="rId7"/>
    <sheet name="POSEBNI DIO" sheetId="7" r:id="rId8"/>
  </sheets>
  <definedNames>
    <definedName name="_xlnm.Print_Area" localSheetId="2">' Račun prihoda i rashoda'!$A$1:$G$90</definedName>
    <definedName name="_xlnm.Print_Area" localSheetId="1">SAŽETAK!$A$1:$J$25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J10" i="1"/>
  <c r="F12" i="1"/>
  <c r="G12" i="1"/>
  <c r="H12" i="1"/>
  <c r="J12" i="1" s="1"/>
  <c r="I13" i="1"/>
  <c r="J13" i="1"/>
  <c r="I14" i="1"/>
  <c r="J14" i="1"/>
  <c r="F15" i="1"/>
  <c r="G15" i="1"/>
  <c r="H15" i="1"/>
  <c r="J15" i="1" s="1"/>
  <c r="I15" i="1"/>
  <c r="G16" i="1"/>
  <c r="H16" i="1"/>
  <c r="C9" i="5"/>
  <c r="I12" i="1" l="1"/>
  <c r="F16" i="1"/>
  <c r="B7" i="8"/>
  <c r="C7" i="8"/>
  <c r="D7" i="8"/>
  <c r="F7" i="8" s="1"/>
  <c r="F8" i="8"/>
  <c r="E8" i="8"/>
  <c r="J24" i="1"/>
  <c r="I25" i="1"/>
  <c r="G149" i="7"/>
  <c r="G148" i="7" s="1"/>
  <c r="F149" i="7"/>
  <c r="F148" i="7" s="1"/>
  <c r="G141" i="7"/>
  <c r="G140" i="7" s="1"/>
  <c r="F141" i="7"/>
  <c r="F140" i="7" s="1"/>
  <c r="G136" i="7"/>
  <c r="G135" i="7" s="1"/>
  <c r="F136" i="7"/>
  <c r="F135" i="7" s="1"/>
  <c r="H137" i="7"/>
  <c r="G132" i="7"/>
  <c r="G131" i="7" s="1"/>
  <c r="F132" i="7"/>
  <c r="F131" i="7" s="1"/>
  <c r="G129" i="7"/>
  <c r="G128" i="7" s="1"/>
  <c r="F129" i="7"/>
  <c r="F128" i="7" s="1"/>
  <c r="G125" i="7"/>
  <c r="G124" i="7" s="1"/>
  <c r="F125" i="7"/>
  <c r="F124" i="7" s="1"/>
  <c r="G120" i="7"/>
  <c r="G119" i="7" s="1"/>
  <c r="F120" i="7"/>
  <c r="F119" i="7" s="1"/>
  <c r="G113" i="7"/>
  <c r="F113" i="7"/>
  <c r="G117" i="7"/>
  <c r="F117" i="7"/>
  <c r="G109" i="7"/>
  <c r="F109" i="7"/>
  <c r="H110" i="7"/>
  <c r="G106" i="7"/>
  <c r="F106" i="7"/>
  <c r="G102" i="7"/>
  <c r="G101" i="7" s="1"/>
  <c r="G100" i="7" s="1"/>
  <c r="F102" i="7"/>
  <c r="F101" i="7" s="1"/>
  <c r="F100" i="7" s="1"/>
  <c r="G98" i="7"/>
  <c r="F98" i="7"/>
  <c r="G89" i="7"/>
  <c r="F89" i="7"/>
  <c r="H96" i="7"/>
  <c r="G87" i="7"/>
  <c r="F87" i="7"/>
  <c r="H88" i="7"/>
  <c r="G80" i="7"/>
  <c r="F80" i="7"/>
  <c r="G84" i="7"/>
  <c r="F84" i="7"/>
  <c r="G75" i="7"/>
  <c r="F75" i="7"/>
  <c r="G73" i="7"/>
  <c r="F73" i="7"/>
  <c r="G66" i="7"/>
  <c r="F66" i="7"/>
  <c r="G63" i="7"/>
  <c r="G62" i="7" s="1"/>
  <c r="F63" i="7"/>
  <c r="F62" i="7" s="1"/>
  <c r="G59" i="7"/>
  <c r="G58" i="7" s="1"/>
  <c r="F59" i="7"/>
  <c r="F58" i="7" s="1"/>
  <c r="G56" i="7"/>
  <c r="F56" i="7"/>
  <c r="G51" i="7"/>
  <c r="F51" i="7"/>
  <c r="H53" i="7"/>
  <c r="H54" i="7"/>
  <c r="H55" i="7"/>
  <c r="G45" i="7"/>
  <c r="G41" i="7"/>
  <c r="F45" i="7"/>
  <c r="F41" i="7"/>
  <c r="G36" i="7"/>
  <c r="F36" i="7"/>
  <c r="H38" i="7"/>
  <c r="H34" i="7"/>
  <c r="G14" i="7"/>
  <c r="F14" i="7"/>
  <c r="H157" i="7"/>
  <c r="H156" i="7"/>
  <c r="G155" i="7"/>
  <c r="G154" i="7" s="1"/>
  <c r="F155" i="7"/>
  <c r="F154" i="7" s="1"/>
  <c r="F153" i="7" s="1"/>
  <c r="F152" i="7" s="1"/>
  <c r="H151" i="7"/>
  <c r="H150" i="7"/>
  <c r="H145" i="7"/>
  <c r="H144" i="7"/>
  <c r="H143" i="7"/>
  <c r="H142" i="7"/>
  <c r="H133" i="7"/>
  <c r="H130" i="7"/>
  <c r="H126" i="7"/>
  <c r="H122" i="7"/>
  <c r="H121" i="7"/>
  <c r="H118" i="7"/>
  <c r="H116" i="7"/>
  <c r="H115" i="7"/>
  <c r="H114" i="7"/>
  <c r="H108" i="7"/>
  <c r="H107" i="7"/>
  <c r="H103" i="7"/>
  <c r="H99" i="7"/>
  <c r="H97" i="7"/>
  <c r="H95" i="7"/>
  <c r="H94" i="7"/>
  <c r="H93" i="7"/>
  <c r="H92" i="7"/>
  <c r="H91" i="7"/>
  <c r="H90" i="7"/>
  <c r="H85" i="7"/>
  <c r="H83" i="7"/>
  <c r="H82" i="7"/>
  <c r="H81" i="7"/>
  <c r="H77" i="7"/>
  <c r="H76" i="7"/>
  <c r="H74" i="7"/>
  <c r="H72" i="7"/>
  <c r="H71" i="7"/>
  <c r="H70" i="7"/>
  <c r="H69" i="7"/>
  <c r="H68" i="7"/>
  <c r="H67" i="7"/>
  <c r="H64" i="7"/>
  <c r="H61" i="7"/>
  <c r="H60" i="7"/>
  <c r="H57" i="7"/>
  <c r="H52" i="7"/>
  <c r="H47" i="7"/>
  <c r="H46" i="7"/>
  <c r="H44" i="7"/>
  <c r="H43" i="7"/>
  <c r="H42" i="7"/>
  <c r="H37" i="7"/>
  <c r="H35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36" i="7" l="1"/>
  <c r="F134" i="7"/>
  <c r="F112" i="7"/>
  <c r="G112" i="7"/>
  <c r="F105" i="7"/>
  <c r="F104" i="7" s="1"/>
  <c r="G105" i="7"/>
  <c r="H109" i="7"/>
  <c r="F86" i="7"/>
  <c r="G86" i="7"/>
  <c r="H89" i="7"/>
  <c r="F79" i="7"/>
  <c r="G79" i="7"/>
  <c r="F65" i="7"/>
  <c r="G65" i="7"/>
  <c r="F50" i="7"/>
  <c r="G50" i="7"/>
  <c r="G40" i="7"/>
  <c r="F40" i="7"/>
  <c r="G13" i="7"/>
  <c r="F13" i="7"/>
  <c r="F12" i="7" s="1"/>
  <c r="F139" i="7"/>
  <c r="F138" i="7" s="1"/>
  <c r="H129" i="7"/>
  <c r="H73" i="7"/>
  <c r="H117" i="7"/>
  <c r="H36" i="7"/>
  <c r="H125" i="7"/>
  <c r="H56" i="7"/>
  <c r="H84" i="7"/>
  <c r="H102" i="7"/>
  <c r="F147" i="7"/>
  <c r="F146" i="7" s="1"/>
  <c r="G153" i="7"/>
  <c r="H154" i="7"/>
  <c r="H132" i="7"/>
  <c r="H51" i="7"/>
  <c r="H98" i="7"/>
  <c r="H63" i="7"/>
  <c r="H155" i="7"/>
  <c r="F123" i="7"/>
  <c r="F11" i="7" l="1"/>
  <c r="H106" i="7"/>
  <c r="F78" i="7"/>
  <c r="H45" i="7"/>
  <c r="H149" i="7"/>
  <c r="H66" i="7"/>
  <c r="F39" i="7"/>
  <c r="F127" i="7"/>
  <c r="H14" i="7"/>
  <c r="H41" i="7"/>
  <c r="H141" i="7"/>
  <c r="H87" i="7"/>
  <c r="H75" i="7"/>
  <c r="H120" i="7"/>
  <c r="H105" i="7"/>
  <c r="G104" i="7"/>
  <c r="H104" i="7" s="1"/>
  <c r="H148" i="7"/>
  <c r="H62" i="7"/>
  <c r="H59" i="7"/>
  <c r="H124" i="7"/>
  <c r="G123" i="7"/>
  <c r="H123" i="7" s="1"/>
  <c r="H153" i="7"/>
  <c r="G152" i="7"/>
  <c r="H152" i="7" s="1"/>
  <c r="H131" i="7"/>
  <c r="H80" i="7"/>
  <c r="H113" i="7"/>
  <c r="F111" i="7" l="1"/>
  <c r="H128" i="7"/>
  <c r="F49" i="7"/>
  <c r="H86" i="7"/>
  <c r="H119" i="7"/>
  <c r="G147" i="7"/>
  <c r="H147" i="7" s="1"/>
  <c r="G111" i="7"/>
  <c r="H112" i="7"/>
  <c r="H50" i="7"/>
  <c r="H58" i="7"/>
  <c r="H100" i="7"/>
  <c r="H101" i="7"/>
  <c r="G134" i="7"/>
  <c r="H134" i="7" s="1"/>
  <c r="H135" i="7"/>
  <c r="H65" i="7"/>
  <c r="H13" i="7"/>
  <c r="G12" i="7"/>
  <c r="G139" i="7"/>
  <c r="H140" i="7"/>
  <c r="G127" i="7"/>
  <c r="H127" i="7" s="1"/>
  <c r="G11" i="7" l="1"/>
  <c r="F48" i="7"/>
  <c r="F9" i="7" s="1"/>
  <c r="H111" i="7"/>
  <c r="G146" i="7"/>
  <c r="H146" i="7" s="1"/>
  <c r="G49" i="7"/>
  <c r="H49" i="7" s="1"/>
  <c r="H79" i="7"/>
  <c r="G78" i="7"/>
  <c r="H78" i="7" s="1"/>
  <c r="H139" i="7"/>
  <c r="G138" i="7"/>
  <c r="H138" i="7" s="1"/>
  <c r="G39" i="7"/>
  <c r="H39" i="7" s="1"/>
  <c r="H40" i="7"/>
  <c r="H12" i="7"/>
  <c r="G9" i="7" l="1"/>
  <c r="H9" i="7" s="1"/>
  <c r="G48" i="7"/>
  <c r="H48" i="7" s="1"/>
  <c r="H11" i="7" l="1"/>
  <c r="J43" i="3" l="1"/>
  <c r="J45" i="3"/>
  <c r="J46" i="3"/>
  <c r="J47" i="3"/>
  <c r="J50" i="3"/>
  <c r="J51" i="3"/>
  <c r="J52" i="3"/>
  <c r="J54" i="3"/>
  <c r="J55" i="3"/>
  <c r="J56" i="3"/>
  <c r="J57" i="3"/>
  <c r="J58" i="3"/>
  <c r="J59" i="3"/>
  <c r="J61" i="3"/>
  <c r="J62" i="3"/>
  <c r="J63" i="3"/>
  <c r="J64" i="3"/>
  <c r="J65" i="3"/>
  <c r="J66" i="3"/>
  <c r="J67" i="3"/>
  <c r="J68" i="3"/>
  <c r="J69" i="3"/>
  <c r="J71" i="3"/>
  <c r="J72" i="3"/>
  <c r="J73" i="3"/>
  <c r="J74" i="3"/>
  <c r="J75" i="3"/>
  <c r="J78" i="3"/>
  <c r="J79" i="3"/>
  <c r="J83" i="3"/>
  <c r="J86" i="3"/>
  <c r="J90" i="3"/>
  <c r="J91" i="3"/>
  <c r="J92" i="3"/>
  <c r="J93" i="3"/>
  <c r="J94" i="3"/>
  <c r="J95" i="3"/>
  <c r="J96" i="3"/>
  <c r="I43" i="3"/>
  <c r="I45" i="3"/>
  <c r="I47" i="3"/>
  <c r="I50" i="3"/>
  <c r="I51" i="3"/>
  <c r="I52" i="3"/>
  <c r="I54" i="3"/>
  <c r="I55" i="3"/>
  <c r="I56" i="3"/>
  <c r="I57" i="3"/>
  <c r="I58" i="3"/>
  <c r="I59" i="3"/>
  <c r="I61" i="3"/>
  <c r="I62" i="3"/>
  <c r="I63" i="3"/>
  <c r="I64" i="3"/>
  <c r="I66" i="3"/>
  <c r="I67" i="3"/>
  <c r="I68" i="3"/>
  <c r="I69" i="3"/>
  <c r="I71" i="3"/>
  <c r="I72" i="3"/>
  <c r="I73" i="3"/>
  <c r="I74" i="3"/>
  <c r="I75" i="3"/>
  <c r="I78" i="3"/>
  <c r="I81" i="3"/>
  <c r="I82" i="3"/>
  <c r="I83" i="3"/>
  <c r="I86" i="3"/>
  <c r="I90" i="3"/>
  <c r="I91" i="3"/>
  <c r="I92" i="3"/>
  <c r="I93" i="3"/>
  <c r="I94" i="3"/>
  <c r="I95" i="3"/>
  <c r="I96" i="3"/>
  <c r="G89" i="3"/>
  <c r="G88" i="3" s="1"/>
  <c r="G87" i="3" s="1"/>
  <c r="H89" i="3"/>
  <c r="J89" i="3" s="1"/>
  <c r="F89" i="3"/>
  <c r="I89" i="3" s="1"/>
  <c r="G95" i="3"/>
  <c r="H95" i="3"/>
  <c r="F95" i="3"/>
  <c r="G85" i="3"/>
  <c r="G84" i="3" s="1"/>
  <c r="H85" i="3"/>
  <c r="H84" i="3" s="1"/>
  <c r="I84" i="3" s="1"/>
  <c r="F85" i="3"/>
  <c r="F84" i="3" s="1"/>
  <c r="H80" i="3"/>
  <c r="J80" i="3" s="1"/>
  <c r="G81" i="3"/>
  <c r="G80" i="3" s="1"/>
  <c r="H81" i="3"/>
  <c r="J81" i="3" s="1"/>
  <c r="F81" i="3"/>
  <c r="F80" i="3" s="1"/>
  <c r="G77" i="3"/>
  <c r="G76" i="3" s="1"/>
  <c r="H77" i="3"/>
  <c r="H76" i="3" s="1"/>
  <c r="I76" i="3" s="1"/>
  <c r="F77" i="3"/>
  <c r="F76" i="3" s="1"/>
  <c r="G70" i="3"/>
  <c r="H70" i="3"/>
  <c r="J70" i="3" s="1"/>
  <c r="F70" i="3"/>
  <c r="G60" i="3"/>
  <c r="H60" i="3"/>
  <c r="J60" i="3" s="1"/>
  <c r="F60" i="3"/>
  <c r="G53" i="3"/>
  <c r="H53" i="3"/>
  <c r="J53" i="3" s="1"/>
  <c r="F53" i="3"/>
  <c r="I53" i="3" s="1"/>
  <c r="G49" i="3"/>
  <c r="H49" i="3"/>
  <c r="J49" i="3" s="1"/>
  <c r="F49" i="3"/>
  <c r="G46" i="3"/>
  <c r="H46" i="3"/>
  <c r="G44" i="3"/>
  <c r="H44" i="3"/>
  <c r="J44" i="3" s="1"/>
  <c r="G42" i="3"/>
  <c r="H42" i="3"/>
  <c r="J42" i="3" s="1"/>
  <c r="F46" i="3"/>
  <c r="I46" i="3" s="1"/>
  <c r="F44" i="3"/>
  <c r="F42" i="3"/>
  <c r="J16" i="3"/>
  <c r="J17" i="3"/>
  <c r="J25" i="3"/>
  <c r="J28" i="3"/>
  <c r="J30" i="3"/>
  <c r="J31" i="3"/>
  <c r="J34" i="3"/>
  <c r="J35" i="3"/>
  <c r="I14" i="3"/>
  <c r="I16" i="3"/>
  <c r="I17" i="3"/>
  <c r="I19" i="3"/>
  <c r="I25" i="3"/>
  <c r="I28" i="3"/>
  <c r="I31" i="3"/>
  <c r="I34" i="3"/>
  <c r="H33" i="3"/>
  <c r="H32" i="3" s="1"/>
  <c r="G33" i="3"/>
  <c r="G32" i="3" s="1"/>
  <c r="H29" i="3"/>
  <c r="G29" i="3"/>
  <c r="H27" i="3"/>
  <c r="G27" i="3"/>
  <c r="H24" i="3"/>
  <c r="H23" i="3" s="1"/>
  <c r="G24" i="3"/>
  <c r="G23" i="3" s="1"/>
  <c r="H21" i="3"/>
  <c r="H20" i="3" s="1"/>
  <c r="G21" i="3"/>
  <c r="G20" i="3" s="1"/>
  <c r="H18" i="3"/>
  <c r="G18" i="3"/>
  <c r="H15" i="3"/>
  <c r="G15" i="3"/>
  <c r="H13" i="3"/>
  <c r="G13" i="3"/>
  <c r="F33" i="3"/>
  <c r="F32" i="3" s="1"/>
  <c r="F29" i="3"/>
  <c r="F27" i="3"/>
  <c r="F24" i="3"/>
  <c r="F23" i="3" s="1"/>
  <c r="F21" i="3"/>
  <c r="F20" i="3" s="1"/>
  <c r="F18" i="3"/>
  <c r="F15" i="3"/>
  <c r="F13" i="3"/>
  <c r="I70" i="3" l="1"/>
  <c r="J77" i="3"/>
  <c r="I80" i="3"/>
  <c r="F88" i="3"/>
  <c r="F87" i="3" s="1"/>
  <c r="I77" i="3"/>
  <c r="I60" i="3"/>
  <c r="I44" i="3"/>
  <c r="J85" i="3"/>
  <c r="J76" i="3"/>
  <c r="H88" i="3"/>
  <c r="I85" i="3"/>
  <c r="J84" i="3"/>
  <c r="I42" i="3"/>
  <c r="I49" i="3"/>
  <c r="G48" i="3"/>
  <c r="H48" i="3"/>
  <c r="F41" i="3"/>
  <c r="F48" i="3"/>
  <c r="H41" i="3"/>
  <c r="G41" i="3"/>
  <c r="I27" i="3"/>
  <c r="F26" i="3"/>
  <c r="I18" i="3"/>
  <c r="I29" i="3"/>
  <c r="J32" i="3"/>
  <c r="I32" i="3"/>
  <c r="J15" i="3"/>
  <c r="I15" i="3"/>
  <c r="J27" i="3"/>
  <c r="I13" i="3"/>
  <c r="I23" i="3"/>
  <c r="J23" i="3"/>
  <c r="J33" i="3"/>
  <c r="J24" i="3"/>
  <c r="I33" i="3"/>
  <c r="I24" i="3"/>
  <c r="F12" i="3"/>
  <c r="J29" i="3"/>
  <c r="G12" i="3"/>
  <c r="G26" i="3"/>
  <c r="H26" i="3"/>
  <c r="H12" i="3"/>
  <c r="G40" i="3" l="1"/>
  <c r="G39" i="3" s="1"/>
  <c r="J41" i="3"/>
  <c r="I41" i="3"/>
  <c r="H40" i="3"/>
  <c r="H87" i="3"/>
  <c r="J88" i="3"/>
  <c r="I88" i="3"/>
  <c r="J48" i="3"/>
  <c r="I48" i="3"/>
  <c r="F40" i="3"/>
  <c r="F39" i="3" s="1"/>
  <c r="F11" i="3"/>
  <c r="F10" i="3" s="1"/>
  <c r="J12" i="3"/>
  <c r="I12" i="3"/>
  <c r="J26" i="3"/>
  <c r="I26" i="3"/>
  <c r="G11" i="3"/>
  <c r="G10" i="3" s="1"/>
  <c r="H11" i="3"/>
  <c r="J87" i="3" l="1"/>
  <c r="I87" i="3"/>
  <c r="J40" i="3"/>
  <c r="I40" i="3"/>
  <c r="H39" i="3"/>
  <c r="H10" i="3"/>
  <c r="J11" i="3"/>
  <c r="I11" i="3"/>
  <c r="I39" i="3" l="1"/>
  <c r="J39" i="3"/>
  <c r="I10" i="3"/>
  <c r="J10" i="3"/>
  <c r="F23" i="1" l="1"/>
  <c r="F6" i="8"/>
  <c r="E9" i="8"/>
  <c r="E7" i="8" s="1"/>
  <c r="E6" i="8" s="1"/>
  <c r="D6" i="8"/>
  <c r="C6" i="8"/>
  <c r="B6" i="8"/>
  <c r="F8" i="5"/>
  <c r="F11" i="5"/>
  <c r="F14" i="5"/>
  <c r="F16" i="5"/>
  <c r="F17" i="5"/>
  <c r="F18" i="5"/>
  <c r="F20" i="5"/>
  <c r="E11" i="5"/>
  <c r="E14" i="5"/>
  <c r="E16" i="5"/>
  <c r="E17" i="5"/>
  <c r="E18" i="5"/>
  <c r="E20" i="5"/>
  <c r="E8" i="5"/>
  <c r="C19" i="5"/>
  <c r="D19" i="5"/>
  <c r="C15" i="5"/>
  <c r="D15" i="5"/>
  <c r="C13" i="5"/>
  <c r="D13" i="5"/>
  <c r="C7" i="5"/>
  <c r="D7" i="5"/>
  <c r="D9" i="5"/>
  <c r="F7" i="5" l="1"/>
  <c r="D6" i="5"/>
  <c r="D36" i="5" s="1"/>
  <c r="F19" i="5"/>
  <c r="F13" i="5"/>
  <c r="F15" i="5"/>
  <c r="F9" i="5"/>
  <c r="C6" i="5"/>
  <c r="C36" i="5" s="1"/>
  <c r="F36" i="5" l="1"/>
  <c r="F6" i="5"/>
  <c r="F35" i="5" l="1"/>
  <c r="F33" i="5"/>
  <c r="F32" i="5"/>
  <c r="F31" i="5"/>
  <c r="F29" i="5"/>
  <c r="F27" i="5"/>
  <c r="F26" i="5"/>
  <c r="E23" i="5"/>
  <c r="E25" i="5"/>
  <c r="E26" i="5"/>
  <c r="E27" i="5"/>
  <c r="E29" i="5"/>
  <c r="E31" i="5"/>
  <c r="E32" i="5"/>
  <c r="E33" i="5"/>
  <c r="E35" i="5"/>
  <c r="F23" i="5"/>
  <c r="B7" i="5"/>
  <c r="B9" i="5"/>
  <c r="E9" i="5" s="1"/>
  <c r="B13" i="5"/>
  <c r="E13" i="5" s="1"/>
  <c r="B15" i="5"/>
  <c r="E15" i="5" s="1"/>
  <c r="B19" i="5"/>
  <c r="E19" i="5" s="1"/>
  <c r="C28" i="5"/>
  <c r="D28" i="5"/>
  <c r="C30" i="5"/>
  <c r="D30" i="5"/>
  <c r="F30" i="5" s="1"/>
  <c r="C34" i="5"/>
  <c r="D34" i="5"/>
  <c r="B34" i="5"/>
  <c r="B30" i="5"/>
  <c r="E30" i="5" s="1"/>
  <c r="B28" i="5"/>
  <c r="C24" i="5"/>
  <c r="D24" i="5"/>
  <c r="B24" i="5"/>
  <c r="C22" i="5"/>
  <c r="D22" i="5"/>
  <c r="F22" i="5" s="1"/>
  <c r="B22" i="5"/>
  <c r="E34" i="5" l="1"/>
  <c r="E24" i="5"/>
  <c r="F24" i="5"/>
  <c r="D21" i="5"/>
  <c r="D37" i="5" s="1"/>
  <c r="B21" i="5"/>
  <c r="E21" i="5" s="1"/>
  <c r="E22" i="5"/>
  <c r="B37" i="5"/>
  <c r="C21" i="5"/>
  <c r="C37" i="5" s="1"/>
  <c r="F34" i="5"/>
  <c r="E28" i="5"/>
  <c r="F28" i="5"/>
  <c r="B6" i="5"/>
  <c r="E7" i="5"/>
  <c r="F21" i="5" l="1"/>
  <c r="F37" i="5"/>
  <c r="E37" i="5"/>
  <c r="B36" i="5"/>
  <c r="E36" i="5" s="1"/>
  <c r="E6" i="5"/>
</calcChain>
</file>

<file path=xl/sharedStrings.xml><?xml version="1.0" encoding="utf-8"?>
<sst xmlns="http://schemas.openxmlformats.org/spreadsheetml/2006/main" count="454" uniqueCount="232">
  <si>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</si>
  <si>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</si>
  <si>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</si>
  <si>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</si>
  <si>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</si>
  <si>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</si>
  <si>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</si>
  <si>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</si>
  <si>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</si>
  <si>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</si>
  <si>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</si>
  <si>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</si>
  <si>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</si>
  <si>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Pomoći iz inozemstva i od subjekata unutar općeg proračuna</t>
  </si>
  <si>
    <t>1 Opći prihodi i primici</t>
  </si>
  <si>
    <t>11 Opći prihodi i primici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</si>
  <si>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</si>
  <si>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</si>
  <si>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</si>
  <si>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</si>
  <si>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</si>
  <si>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</si>
  <si>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</si>
  <si>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</si>
  <si>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</si>
  <si>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Naknade troškova zaposlenima</t>
  </si>
  <si>
    <t>Službena putovanja</t>
  </si>
  <si>
    <t>6=5/2*100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</si>
  <si>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</si>
  <si>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</si>
  <si>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</si>
  <si>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</si>
  <si>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</si>
  <si>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</si>
  <si>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</si>
  <si>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</si>
  <si>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</si>
  <si>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</si>
  <si>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</si>
  <si>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</si>
  <si>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</si>
  <si>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</si>
  <si>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</si>
  <si>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SAŽETAK RAČUNA FINANCIRANJA</t>
  </si>
  <si>
    <t>SAŽETAK RAČUNA PRIHODA I RASHODA</t>
  </si>
  <si>
    <t>OSTVARENJE/IZVRŠENJE 
2023.</t>
  </si>
  <si>
    <t>IZVORNI PLAN ILI REBALANS 2024.</t>
  </si>
  <si>
    <t>TEKUĆI PLAN 2024.</t>
  </si>
  <si>
    <t>OSTVARENJE/IZVRŠENJE 
2024.</t>
  </si>
  <si>
    <t>7=5/3*100</t>
  </si>
  <si>
    <t>IZVRŠENJE FINANCIJSKOG PLANA OŠ MOKOŠICA, DUBROVNIK ZA 2024. GODINU</t>
  </si>
  <si>
    <t>2 Vlastiti prihodi</t>
  </si>
  <si>
    <t>22 Višak/manjak prihoda</t>
  </si>
  <si>
    <t>25 Vlastiti prihodi proračunskih korisnika</t>
  </si>
  <si>
    <t>29 Višak/manjak prihoda proračunskih korisnika</t>
  </si>
  <si>
    <t>3 Prihodi za posebne namjene</t>
  </si>
  <si>
    <t>31 Potpore za decentralizirane izdatke</t>
  </si>
  <si>
    <t>4 Pomoći</t>
  </si>
  <si>
    <t>42 Namjenske tekuće pomoći</t>
  </si>
  <si>
    <t>49 Pomoći iz državnog proračuna za plaće te ostale rashode za zaposlene</t>
  </si>
  <si>
    <t>5 Donacije</t>
  </si>
  <si>
    <t>55 Donacije i ostali namjenski prihodi proračunskih korisnika</t>
  </si>
  <si>
    <t>44 EU fondovi-pomoći</t>
  </si>
  <si>
    <t>OSTVARENJE/ IZVRŠENJE 
2023.</t>
  </si>
  <si>
    <t>OSTVARENJE/ IZVRŠENJE 
1.1.2024.-31.12.2024.</t>
  </si>
  <si>
    <t>091 Predškolsko i osnovno obrazovanje</t>
  </si>
  <si>
    <t xml:space="preserve"> IZVRŠENJE 
1.1.2024.-31.12.2024.</t>
  </si>
  <si>
    <t xml:space="preserve"> IZVRŠENJE 
2023.</t>
  </si>
  <si>
    <t>09 Obrazovanje</t>
  </si>
  <si>
    <t>Prijenos viška/manjka u sljedeće razdoblje/godinu</t>
  </si>
  <si>
    <t>OSTVARENJE/ IZVRŠENJE 
2024.</t>
  </si>
  <si>
    <t>Pomoći proračunu iz drugih proračuna i izvanproračunskim korisnicima</t>
  </si>
  <si>
    <t>Tekuće pomoći proračunu iz drugih proračuna i izvanproračunskim korisnicima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</si>
  <si>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</si>
  <si>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</si>
  <si>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</si>
  <si>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</si>
  <si>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sredstava</t>
  </si>
  <si>
    <t>Prihodi od imovine</t>
  </si>
  <si>
    <t>Prihodi od financijske imovine</t>
  </si>
  <si>
    <t>Kamate na depozite po viđenju</t>
  </si>
  <si>
    <t>Prihodi po posebnim propisima</t>
  </si>
  <si>
    <t>Ostali nespomenuti prihodi</t>
  </si>
  <si>
    <t>Prihodi od prodaje proizvoda i robe te pruženih usluga, prihodi od donacija te povrati po protestiranim jamstvima</t>
  </si>
  <si>
    <t xml:space="preserve">Prihodi od prodaje proizvoda i robe te pruženih usluga </t>
  </si>
  <si>
    <t>Prihodi od pruženih usluga</t>
  </si>
  <si>
    <t>Donacije od pravnih i fizičkih osoba izvan općeg proračuna i povrat donacija po protestiranim jamstvima</t>
  </si>
  <si>
    <t>Kapitalne donacije</t>
  </si>
  <si>
    <t>Tekuće donacije</t>
  </si>
  <si>
    <t>Prihodi iz nadležnog proračuna i od HZZO-a temeljem ugovornih obveza</t>
  </si>
  <si>
    <t>Prihodi iz nadlženog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</si>
  <si>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</si>
  <si>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</si>
  <si>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Ostali rashodi za zaposlene</t>
  </si>
  <si>
    <t>Doprinosi na plaće</t>
  </si>
  <si>
    <t>Doprinosi za obvezno zdravstveno osiguranje</t>
  </si>
  <si>
    <t>Naknade za prijevoz za rad na terenu i odvojeni život</t>
  </si>
  <si>
    <t>Stručno usavršavanje zaposlenika</t>
  </si>
  <si>
    <t>Rashod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</si>
  <si>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</si>
  <si>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</si>
  <si>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</si>
  <si>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</si>
  <si>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</si>
  <si>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</si>
  <si>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</si>
  <si>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</si>
  <si>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</si>
  <si>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</si>
  <si>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</si>
  <si>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</si>
  <si>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</si>
  <si>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</si>
  <si>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</si>
  <si>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</si>
  <si>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</si>
  <si>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</si>
  <si>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</si>
  <si>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</t>
  </si>
  <si>
    <t>Pristojbe i naknade</t>
  </si>
  <si>
    <t>Financijski rashodi</t>
  </si>
  <si>
    <t>Ostali financijski rashodi</t>
  </si>
  <si>
    <t>Bankarske usluge i usluge platnog prometa</t>
  </si>
  <si>
    <t>Zatezne kamate</t>
  </si>
  <si>
    <t>Ostale naknade građanima i kućanstvima iz proračuna</t>
  </si>
  <si>
    <t>Naknade građanima i  i kućanstvima u novcu</t>
  </si>
  <si>
    <t>Naknade građanima i kućanstvima u naravi</t>
  </si>
  <si>
    <t>Ostali rashodi</t>
  </si>
  <si>
    <t>Tekuće donacije u naravi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</si>
  <si>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</si>
  <si>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</si>
  <si>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</si>
  <si>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</si>
  <si>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</si>
  <si>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</si>
  <si>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</si>
  <si>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Knjige, umjetnička djela i ostale izložbene vrijednosti</t>
  </si>
  <si>
    <t>Knjige u knjižnicama</t>
  </si>
  <si>
    <t>OŠ Mokošica, Dubrovnik</t>
  </si>
  <si>
    <t>Ukupno:</t>
  </si>
  <si>
    <t>Potpore za decentralizirane izdatke</t>
  </si>
  <si>
    <t>Glava 8-31</t>
  </si>
  <si>
    <t>Osnovno školstvo</t>
  </si>
  <si>
    <t>18054 DECENTRALIZIRANE FUNKCIJE - MINIMALNI FINANCIJSKI STANDARD</t>
  </si>
  <si>
    <t>Aktivnost A18054001</t>
  </si>
  <si>
    <t>MATERIJALNI I FINANCIJSKI RASHODI</t>
  </si>
  <si>
    <t>Izvor  31</t>
  </si>
  <si>
    <t>32</t>
  </si>
  <si>
    <t>3211</t>
  </si>
  <si>
    <t>3213</t>
  </si>
  <si>
    <t>3221</t>
  </si>
  <si>
    <t>3223</t>
  </si>
  <si>
    <t>3225</t>
  </si>
  <si>
    <t>Sitni inventar i autogume</t>
  </si>
  <si>
    <t>3231</t>
  </si>
  <si>
    <t>3234</t>
  </si>
  <si>
    <t>3235</t>
  </si>
  <si>
    <t>3236</t>
  </si>
  <si>
    <t>3237</t>
  </si>
  <si>
    <t>3238</t>
  </si>
  <si>
    <t>3239</t>
  </si>
  <si>
    <t>3294</t>
  </si>
  <si>
    <t>Članarine i norme</t>
  </si>
  <si>
    <t>3299</t>
  </si>
  <si>
    <t>34</t>
  </si>
  <si>
    <t>3431</t>
  </si>
  <si>
    <t>Aktivnost A18054004</t>
  </si>
  <si>
    <t>REDOVNA DJELATNOST OSNOVNOG OBRAZOVANJA</t>
  </si>
  <si>
    <t>Izvor  49</t>
  </si>
  <si>
    <t>Pomoći iz državnog proračuna za plaće te ostale rashode za zaposlene</t>
  </si>
  <si>
    <t>Naknade za prijevoz, za rad na terenu i odvojeni život</t>
  </si>
  <si>
    <t>18055 DECENTRALIZIRANE FUNKCIJE - IZNAD MINIMALNOG FINANCIJSKOG STANDARDA</t>
  </si>
  <si>
    <t>Aktivnost A18055002</t>
  </si>
  <si>
    <t>OSTALI PROJEKTI U OSNOVNOM ŠKOLSTVU</t>
  </si>
  <si>
    <t>Izvor  11</t>
  </si>
  <si>
    <t>Opći prihodi i primici</t>
  </si>
  <si>
    <t>37</t>
  </si>
  <si>
    <t>Naknade građanima i kućanstvima na temelju osiguranja i druge naknade</t>
  </si>
  <si>
    <t>Naknade građanima i kućanstvima unaravi</t>
  </si>
  <si>
    <t>Izvor  25</t>
  </si>
  <si>
    <t>Vlastiti prihodi proračunskih korisnika</t>
  </si>
  <si>
    <t>Izvor  29</t>
  </si>
  <si>
    <t>Višak/manjak prihoda proračunskih korisnika</t>
  </si>
  <si>
    <t>Rashodi za nabavu i proizvedene dugotrajne imovine</t>
  </si>
  <si>
    <t>Izvor  55</t>
  </si>
  <si>
    <t>Donacije i ostali namjenski prihodi proračunskih korisnika</t>
  </si>
  <si>
    <t>Aktivnost A18055006</t>
  </si>
  <si>
    <t>PRODUŽENI BORAVAK</t>
  </si>
  <si>
    <t>Službena, radna i službena odjeća</t>
  </si>
  <si>
    <t>Aktivnost A18055021</t>
  </si>
  <si>
    <t>TEKUĆE I INVESTICIJSKO ODRŽAVANJE IZNAD MINIMALNOG STANDARDA</t>
  </si>
  <si>
    <t>Aktivnost A18055023</t>
  </si>
  <si>
    <t>STRUČNO RAZVOJNE SLUŽBE</t>
  </si>
  <si>
    <t>Aktivnost A18055036</t>
  </si>
  <si>
    <t>ASISTENT U NASTAVI</t>
  </si>
  <si>
    <t>Izvor  44</t>
  </si>
  <si>
    <t>EU fondovi - pomoći</t>
  </si>
  <si>
    <t>Aktivnost A18055039</t>
  </si>
  <si>
    <t>NABAVA ŠKOLSKIH UDŽBENIKA</t>
  </si>
  <si>
    <t>Izvor 55</t>
  </si>
  <si>
    <t>Knjige</t>
  </si>
  <si>
    <t>Aktivnost A18055040</t>
  </si>
  <si>
    <t>SHEMA ŠKOLSKOG VOĆA</t>
  </si>
  <si>
    <t>Izvor  42</t>
  </si>
  <si>
    <t>Namjenske tekuće pomoći</t>
  </si>
  <si>
    <t>Aktivnost A18055043</t>
  </si>
  <si>
    <t>PREHRANA ZA UČENIKE U OSNOVNIM ŠKOLAMA</t>
  </si>
  <si>
    <t>18056 KAPITALNO ULAGANJE U ŠKOLSTVO - MINIMALNI FINANCIJSKI STANDARD</t>
  </si>
  <si>
    <t>Aktivnost A18056002</t>
  </si>
  <si>
    <t>ŠKOLSKA OPREMA</t>
  </si>
  <si>
    <t>18057 KAPITALNO ULAGANJE U ŠKOLSTVO - IZNAD MINIMALNOG FINANCIJSKOG STANDARDA</t>
  </si>
  <si>
    <t>Aktivnost A18057001</t>
  </si>
  <si>
    <t>Brojčana oznaka i naziv</t>
  </si>
  <si>
    <t>Izvorni plan ili rebalans 2024.</t>
  </si>
  <si>
    <t>Izvršenje 1.1.2024. - 31.12.2024.</t>
  </si>
  <si>
    <t xml:space="preserve">Index </t>
  </si>
  <si>
    <t>5=4/3</t>
  </si>
  <si>
    <t>Uredski materijal I ostali materijalni rashodi</t>
  </si>
  <si>
    <t>-</t>
  </si>
  <si>
    <t>Preneseni višak/manjak iz prethodne godine</t>
  </si>
  <si>
    <t>Prihodi od upravnih i administrativnih pristojbi, pristojbi po posebnim propisima i naknadama</t>
  </si>
  <si>
    <t>096 Dodatne usluge u obrazovanju</t>
  </si>
  <si>
    <t>29 Višak/manjak prihoda proračunskih korisnika (ne ulazi u izračun)</t>
  </si>
  <si>
    <t>5=4/2*100</t>
  </si>
  <si>
    <t>6=4/3*100</t>
  </si>
  <si>
    <t>IZVJEŠTAJ O IZVRŠENJU FINANCIJSKOG PLANA ZA 2024. GODINU</t>
  </si>
  <si>
    <t>Bartola Kašića 20</t>
  </si>
  <si>
    <t>20236 Mokošica</t>
  </si>
  <si>
    <t>OIB: 12780201511</t>
  </si>
  <si>
    <t>U Dubrovniku 24.3.2025. godine</t>
  </si>
  <si>
    <r>
      <rPr>
        <b/>
        <sz val="11"/>
        <color theme="1"/>
        <rFont val="Calibri"/>
        <family val="2"/>
        <charset val="238"/>
        <scheme val="minor"/>
      </rPr>
      <t>Klasa:</t>
    </r>
    <r>
      <rPr>
        <sz val="11"/>
        <color theme="1"/>
        <rFont val="Calibri"/>
        <family val="2"/>
        <charset val="238"/>
        <scheme val="minor"/>
      </rPr>
      <t xml:space="preserve"> 400-01/25-01/1</t>
    </r>
  </si>
  <si>
    <r>
      <rPr>
        <b/>
        <sz val="11"/>
        <color theme="1"/>
        <rFont val="Calibri"/>
        <family val="2"/>
        <charset val="238"/>
        <scheme val="minor"/>
      </rPr>
      <t>URBROJ:</t>
    </r>
    <r>
      <rPr>
        <sz val="11"/>
        <color theme="1"/>
        <rFont val="Calibri"/>
        <family val="2"/>
        <charset val="238"/>
        <scheme val="minor"/>
      </rPr>
      <t xml:space="preserve"> 2117-1-126-03-25-1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</si>
</sst>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4FC6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9" fontId="19" fillId="0" borderId="0" applyFont="0" applyFill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4" fillId="0" borderId="0"/>
  </cellStyleXfs>
  <cellXfs count="310">
    <xf numFmtId="0" fontId="0" fillId="0" borderId="0" xfId="0"/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10" fillId="0" borderId="0" xfId="0" applyFont="1" applyAlignment="1">
      <alignment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0" fillId="3" borderId="0" xfId="0" applyFill="1"/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4" fontId="5" fillId="2" borderId="3" xfId="0" applyNumberFormat="1" applyFont="1" applyFill="1" applyBorder="1" applyAlignment="1">
      <alignment horizontal="right"/>
    </xf>
    <xf numFmtId="4" fontId="15" fillId="0" borderId="3" xfId="0" applyNumberFormat="1" applyFont="1" applyBorder="1"/>
    <xf numFmtId="10" fontId="15" fillId="0" borderId="3" xfId="0" applyNumberFormat="1" applyFont="1" applyBorder="1"/>
    <xf numFmtId="4" fontId="5" fillId="2" borderId="3" xfId="0" applyNumberFormat="1" applyFont="1" applyFill="1" applyBorder="1" applyAlignment="1">
      <alignment horizontal="right" vertical="center"/>
    </xf>
    <xf numFmtId="10" fontId="15" fillId="0" borderId="3" xfId="0" applyNumberFormat="1" applyFont="1" applyBorder="1" applyAlignment="1">
      <alignment horizontal="right" vertical="center"/>
    </xf>
    <xf numFmtId="4" fontId="15" fillId="0" borderId="3" xfId="0" applyNumberFormat="1" applyFont="1" applyBorder="1" applyAlignment="1">
      <alignment horizontal="right" vertical="center" wrapText="1"/>
    </xf>
    <xf numFmtId="4" fontId="17" fillId="2" borderId="3" xfId="0" applyNumberFormat="1" applyFont="1" applyFill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/>
    </xf>
    <xf numFmtId="10" fontId="18" fillId="0" borderId="3" xfId="0" applyNumberFormat="1" applyFont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 wrapText="1"/>
    </xf>
    <xf numFmtId="0" fontId="8" fillId="2" borderId="7" xfId="0" applyNumberFormat="1" applyFont="1" applyFill="1" applyBorder="1" applyAlignment="1" applyProtection="1">
      <alignment horizontal="left" vertical="center" wrapText="1"/>
    </xf>
    <xf numFmtId="10" fontId="15" fillId="0" borderId="8" xfId="0" applyNumberFormat="1" applyFont="1" applyBorder="1" applyAlignment="1">
      <alignment horizontal="right" vertical="center"/>
    </xf>
    <xf numFmtId="0" fontId="7" fillId="2" borderId="7" xfId="0" quotePrefix="1" applyFont="1" applyFill="1" applyBorder="1" applyAlignment="1">
      <alignment horizontal="left" vertical="center" wrapText="1" indent="1"/>
    </xf>
    <xf numFmtId="10" fontId="18" fillId="0" borderId="8" xfId="0" applyNumberFormat="1" applyFont="1" applyBorder="1" applyAlignment="1">
      <alignment horizontal="right" vertical="center"/>
    </xf>
    <xf numFmtId="0" fontId="7" fillId="2" borderId="7" xfId="0" applyNumberFormat="1" applyFont="1" applyFill="1" applyBorder="1" applyAlignment="1" applyProtection="1">
      <alignment horizontal="left" vertical="center" wrapText="1" indent="1"/>
    </xf>
    <xf numFmtId="0" fontId="7" fillId="2" borderId="12" xfId="0" applyNumberFormat="1" applyFont="1" applyFill="1" applyBorder="1" applyAlignment="1" applyProtection="1">
      <alignment horizontal="left" vertical="center" wrapText="1" indent="1"/>
    </xf>
    <xf numFmtId="4" fontId="18" fillId="0" borderId="13" xfId="0" applyNumberFormat="1" applyFont="1" applyBorder="1" applyAlignment="1">
      <alignment horizontal="right" vertical="center"/>
    </xf>
    <xf numFmtId="10" fontId="18" fillId="0" borderId="13" xfId="0" applyNumberFormat="1" applyFont="1" applyBorder="1" applyAlignment="1">
      <alignment horizontal="right" vertical="center"/>
    </xf>
    <xf numFmtId="10" fontId="18" fillId="0" borderId="14" xfId="0" applyNumberFormat="1" applyFont="1" applyBorder="1" applyAlignment="1">
      <alignment horizontal="right" vertical="center"/>
    </xf>
    <xf numFmtId="10" fontId="15" fillId="0" borderId="16" xfId="0" applyNumberFormat="1" applyFont="1" applyBorder="1" applyAlignment="1">
      <alignment horizontal="right" vertical="center"/>
    </xf>
    <xf numFmtId="10" fontId="15" fillId="0" borderId="17" xfId="0" applyNumberFormat="1" applyFont="1" applyBorder="1" applyAlignment="1">
      <alignment horizontal="right" vertical="center"/>
    </xf>
    <xf numFmtId="0" fontId="8" fillId="6" borderId="18" xfId="0" applyNumberFormat="1" applyFont="1" applyFill="1" applyBorder="1" applyAlignment="1" applyProtection="1">
      <alignment horizontal="left" vertical="center" wrapText="1" indent="1"/>
    </xf>
    <xf numFmtId="10" fontId="15" fillId="6" borderId="19" xfId="0" applyNumberFormat="1" applyFont="1" applyFill="1" applyBorder="1" applyAlignment="1">
      <alignment horizontal="right" vertical="center"/>
    </xf>
    <xf numFmtId="10" fontId="15" fillId="6" borderId="20" xfId="0" applyNumberFormat="1" applyFont="1" applyFill="1" applyBorder="1" applyAlignment="1">
      <alignment horizontal="right" vertical="center"/>
    </xf>
    <xf numFmtId="4" fontId="15" fillId="6" borderId="19" xfId="0" applyNumberFormat="1" applyFont="1" applyFill="1" applyBorder="1" applyAlignment="1">
      <alignment horizontal="right" vertical="center"/>
    </xf>
    <xf numFmtId="0" fontId="8" fillId="2" borderId="15" xfId="0" applyNumberFormat="1" applyFont="1" applyFill="1" applyBorder="1" applyAlignment="1" applyProtection="1">
      <alignment horizontal="left" vertical="center" wrapText="1"/>
    </xf>
    <xf numFmtId="4" fontId="5" fillId="2" borderId="16" xfId="0" applyNumberFormat="1" applyFont="1" applyFill="1" applyBorder="1" applyAlignment="1">
      <alignment horizontal="right" vertical="center"/>
    </xf>
    <xf numFmtId="0" fontId="8" fillId="5" borderId="18" xfId="0" applyNumberFormat="1" applyFont="1" applyFill="1" applyBorder="1" applyAlignment="1" applyProtection="1">
      <alignment horizontal="left" vertical="center" wrapText="1"/>
    </xf>
    <xf numFmtId="4" fontId="8" fillId="5" borderId="19" xfId="0" applyNumberFormat="1" applyFont="1" applyFill="1" applyBorder="1" applyAlignment="1" applyProtection="1">
      <alignment horizontal="right" vertical="center" wrapText="1"/>
    </xf>
    <xf numFmtId="10" fontId="15" fillId="5" borderId="19" xfId="0" applyNumberFormat="1" applyFont="1" applyFill="1" applyBorder="1" applyAlignment="1">
      <alignment horizontal="right" vertical="center"/>
    </xf>
    <xf numFmtId="10" fontId="15" fillId="5" borderId="20" xfId="0" applyNumberFormat="1" applyFont="1" applyFill="1" applyBorder="1" applyAlignment="1">
      <alignment horizontal="right" vertical="center"/>
    </xf>
    <xf numFmtId="4" fontId="17" fillId="2" borderId="13" xfId="0" applyNumberFormat="1" applyFont="1" applyFill="1" applyBorder="1" applyAlignment="1">
      <alignment horizontal="right" vertical="center"/>
    </xf>
    <xf numFmtId="4" fontId="5" fillId="5" borderId="19" xfId="0" applyNumberFormat="1" applyFont="1" applyFill="1" applyBorder="1" applyAlignment="1">
      <alignment horizontal="right" vertical="center"/>
    </xf>
    <xf numFmtId="0" fontId="5" fillId="7" borderId="18" xfId="0" applyNumberFormat="1" applyFont="1" applyFill="1" applyBorder="1" applyAlignment="1" applyProtection="1">
      <alignment horizontal="center" vertical="center" wrapText="1"/>
    </xf>
    <xf numFmtId="0" fontId="5" fillId="7" borderId="19" xfId="0" applyNumberFormat="1" applyFont="1" applyFill="1" applyBorder="1" applyAlignment="1" applyProtection="1">
      <alignment horizontal="center" vertical="center" wrapText="1"/>
    </xf>
    <xf numFmtId="0" fontId="5" fillId="7" borderId="20" xfId="0" applyNumberFormat="1" applyFont="1" applyFill="1" applyBorder="1" applyAlignment="1" applyProtection="1">
      <alignment horizontal="center" vertical="center" wrapText="1"/>
    </xf>
    <xf numFmtId="0" fontId="5" fillId="8" borderId="18" xfId="0" applyNumberFormat="1" applyFont="1" applyFill="1" applyBorder="1" applyAlignment="1" applyProtection="1">
      <alignment horizontal="center" vertical="center" wrapText="1"/>
    </xf>
    <xf numFmtId="0" fontId="5" fillId="8" borderId="19" xfId="0" applyNumberFormat="1" applyFont="1" applyFill="1" applyBorder="1" applyAlignment="1" applyProtection="1">
      <alignment horizontal="center" vertical="center" wrapText="1"/>
    </xf>
    <xf numFmtId="0" fontId="5" fillId="8" borderId="20" xfId="0" applyNumberFormat="1" applyFont="1" applyFill="1" applyBorder="1" applyAlignment="1" applyProtection="1">
      <alignment horizontal="center" vertical="center" wrapText="1"/>
    </xf>
    <xf numFmtId="10" fontId="15" fillId="0" borderId="8" xfId="0" applyNumberFormat="1" applyFont="1" applyBorder="1"/>
    <xf numFmtId="0" fontId="7" fillId="2" borderId="9" xfId="0" quotePrefix="1" applyFont="1" applyFill="1" applyBorder="1" applyAlignment="1">
      <alignment horizontal="left" vertical="center" wrapText="1"/>
    </xf>
    <xf numFmtId="4" fontId="17" fillId="2" borderId="10" xfId="0" applyNumberFormat="1" applyFont="1" applyFill="1" applyBorder="1" applyAlignment="1">
      <alignment horizontal="right"/>
    </xf>
    <xf numFmtId="4" fontId="18" fillId="0" borderId="10" xfId="0" applyNumberFormat="1" applyFont="1" applyBorder="1"/>
    <xf numFmtId="10" fontId="18" fillId="0" borderId="10" xfId="0" applyNumberFormat="1" applyFont="1" applyBorder="1"/>
    <xf numFmtId="10" fontId="18" fillId="0" borderId="11" xfId="0" applyNumberFormat="1" applyFont="1" applyBorder="1"/>
    <xf numFmtId="4" fontId="3" fillId="0" borderId="3" xfId="0" applyNumberFormat="1" applyFont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4" fontId="17" fillId="2" borderId="3" xfId="0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/>
    </xf>
    <xf numFmtId="0" fontId="13" fillId="4" borderId="3" xfId="0" applyNumberFormat="1" applyFont="1" applyFill="1" applyBorder="1" applyAlignment="1" applyProtection="1">
      <alignment horizontal="center" vertical="center" wrapText="1"/>
    </xf>
    <xf numFmtId="0" fontId="5" fillId="7" borderId="3" xfId="0" applyNumberFormat="1" applyFont="1" applyFill="1" applyBorder="1" applyAlignment="1" applyProtection="1">
      <alignment horizontal="center" vertical="center" wrapText="1"/>
    </xf>
    <xf numFmtId="0" fontId="8" fillId="5" borderId="3" xfId="0" applyNumberFormat="1" applyFont="1" applyFill="1" applyBorder="1" applyAlignment="1" applyProtection="1">
      <alignment horizontal="left" vertical="center" wrapText="1"/>
    </xf>
    <xf numFmtId="4" fontId="5" fillId="5" borderId="3" xfId="0" applyNumberFormat="1" applyFont="1" applyFill="1" applyBorder="1" applyAlignment="1">
      <alignment horizontal="right"/>
    </xf>
    <xf numFmtId="0" fontId="8" fillId="11" borderId="3" xfId="0" applyNumberFormat="1" applyFont="1" applyFill="1" applyBorder="1" applyAlignment="1" applyProtection="1">
      <alignment horizontal="left" vertical="center" wrapText="1"/>
    </xf>
    <xf numFmtId="4" fontId="5" fillId="11" borderId="3" xfId="0" applyNumberFormat="1" applyFont="1" applyFill="1" applyBorder="1" applyAlignment="1">
      <alignment horizontal="right"/>
    </xf>
    <xf numFmtId="0" fontId="8" fillId="11" borderId="3" xfId="0" quotePrefix="1" applyFont="1" applyFill="1" applyBorder="1" applyAlignment="1">
      <alignment horizontal="left" vertical="center"/>
    </xf>
    <xf numFmtId="0" fontId="23" fillId="11" borderId="3" xfId="0" quotePrefix="1" applyFont="1" applyFill="1" applyBorder="1" applyAlignment="1">
      <alignment horizontal="left" vertical="center"/>
    </xf>
    <xf numFmtId="0" fontId="8" fillId="11" borderId="3" xfId="0" quotePrefix="1" applyFont="1" applyFill="1" applyBorder="1" applyAlignment="1">
      <alignment horizontal="left" vertical="center" wrapText="1"/>
    </xf>
    <xf numFmtId="0" fontId="22" fillId="0" borderId="0" xfId="0" applyFont="1"/>
    <xf numFmtId="0" fontId="15" fillId="0" borderId="3" xfId="0" applyFont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0" fontId="16" fillId="0" borderId="3" xfId="0" applyFont="1" applyBorder="1"/>
    <xf numFmtId="0" fontId="18" fillId="0" borderId="3" xfId="0" applyFont="1" applyBorder="1"/>
    <xf numFmtId="0" fontId="6" fillId="11" borderId="3" xfId="0" quotePrefix="1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3" xfId="0" applyNumberFormat="1" applyFont="1" applyFill="1" applyBorder="1" applyAlignment="1" applyProtection="1">
      <alignment horizontal="left" vertical="center"/>
    </xf>
    <xf numFmtId="0" fontId="8" fillId="5" borderId="3" xfId="0" applyNumberFormat="1" applyFont="1" applyFill="1" applyBorder="1" applyAlignment="1" applyProtection="1">
      <alignment vertical="center" wrapText="1"/>
    </xf>
    <xf numFmtId="0" fontId="8" fillId="11" borderId="3" xfId="0" applyNumberFormat="1" applyFont="1" applyFill="1" applyBorder="1" applyAlignment="1" applyProtection="1">
      <alignment vertical="center" wrapText="1"/>
    </xf>
    <xf numFmtId="10" fontId="15" fillId="5" borderId="3" xfId="0" applyNumberFormat="1" applyFont="1" applyFill="1" applyBorder="1" applyAlignment="1">
      <alignment horizontal="right"/>
    </xf>
    <xf numFmtId="10" fontId="15" fillId="11" borderId="3" xfId="0" applyNumberFormat="1" applyFont="1" applyFill="1" applyBorder="1" applyAlignment="1">
      <alignment horizontal="right"/>
    </xf>
    <xf numFmtId="4" fontId="18" fillId="2" borderId="3" xfId="0" applyNumberFormat="1" applyFont="1" applyFill="1" applyBorder="1" applyAlignment="1">
      <alignment horizontal="right"/>
    </xf>
    <xf numFmtId="10" fontId="18" fillId="0" borderId="3" xfId="0" applyNumberFormat="1" applyFont="1" applyBorder="1" applyAlignment="1">
      <alignment horizontal="right"/>
    </xf>
    <xf numFmtId="4" fontId="18" fillId="0" borderId="3" xfId="0" applyNumberFormat="1" applyFont="1" applyBorder="1" applyAlignment="1">
      <alignment horizontal="right"/>
    </xf>
    <xf numFmtId="0" fontId="6" fillId="12" borderId="3" xfId="0" quotePrefix="1" applyFont="1" applyFill="1" applyBorder="1" applyAlignment="1">
      <alignment horizontal="left" vertical="center"/>
    </xf>
    <xf numFmtId="0" fontId="6" fillId="12" borderId="3" xfId="0" quotePrefix="1" applyFont="1" applyFill="1" applyBorder="1" applyAlignment="1">
      <alignment horizontal="left" vertical="center" wrapText="1"/>
    </xf>
    <xf numFmtId="4" fontId="3" fillId="12" borderId="3" xfId="0" applyNumberFormat="1" applyFont="1" applyFill="1" applyBorder="1" applyAlignment="1">
      <alignment horizontal="right"/>
    </xf>
    <xf numFmtId="0" fontId="7" fillId="12" borderId="3" xfId="0" quotePrefix="1" applyFont="1" applyFill="1" applyBorder="1" applyAlignment="1">
      <alignment horizontal="left" vertical="center"/>
    </xf>
    <xf numFmtId="0" fontId="8" fillId="12" borderId="3" xfId="0" quotePrefix="1" applyFont="1" applyFill="1" applyBorder="1" applyAlignment="1">
      <alignment horizontal="left" vertical="center"/>
    </xf>
    <xf numFmtId="0" fontId="6" fillId="12" borderId="3" xfId="0" applyNumberFormat="1" applyFont="1" applyFill="1" applyBorder="1" applyAlignment="1" applyProtection="1">
      <alignment horizontal="left" vertical="center" wrapText="1"/>
    </xf>
    <xf numFmtId="10" fontId="16" fillId="12" borderId="3" xfId="0" applyNumberFormat="1" applyFont="1" applyFill="1" applyBorder="1" applyAlignment="1">
      <alignment horizontal="right"/>
    </xf>
    <xf numFmtId="4" fontId="17" fillId="12" borderId="3" xfId="0" applyNumberFormat="1" applyFont="1" applyFill="1" applyBorder="1" applyAlignment="1">
      <alignment horizontal="right"/>
    </xf>
    <xf numFmtId="0" fontId="15" fillId="12" borderId="3" xfId="0" applyFont="1" applyFill="1" applyBorder="1" applyAlignment="1">
      <alignment vertical="top" wrapText="1"/>
    </xf>
    <xf numFmtId="0" fontId="16" fillId="12" borderId="3" xfId="0" applyFont="1" applyFill="1" applyBorder="1" applyAlignment="1">
      <alignment vertical="top" wrapText="1"/>
    </xf>
    <xf numFmtId="4" fontId="18" fillId="0" borderId="3" xfId="0" applyNumberFormat="1" applyFont="1" applyBorder="1" applyAlignment="1">
      <alignment horizontal="right" wrapText="1"/>
    </xf>
    <xf numFmtId="4" fontId="16" fillId="12" borderId="3" xfId="0" applyNumberFormat="1" applyFont="1" applyFill="1" applyBorder="1" applyAlignment="1">
      <alignment horizontal="right" wrapText="1"/>
    </xf>
    <xf numFmtId="4" fontId="15" fillId="5" borderId="3" xfId="0" applyNumberFormat="1" applyFont="1" applyFill="1" applyBorder="1" applyAlignment="1">
      <alignment horizontal="right"/>
    </xf>
    <xf numFmtId="4" fontId="15" fillId="11" borderId="3" xfId="0" applyNumberFormat="1" applyFont="1" applyFill="1" applyBorder="1" applyAlignment="1">
      <alignment horizontal="right"/>
    </xf>
    <xf numFmtId="4" fontId="16" fillId="12" borderId="3" xfId="0" applyNumberFormat="1" applyFont="1" applyFill="1" applyBorder="1" applyAlignment="1">
      <alignment horizontal="right"/>
    </xf>
    <xf numFmtId="4" fontId="8" fillId="11" borderId="3" xfId="0" applyNumberFormat="1" applyFont="1" applyFill="1" applyBorder="1" applyAlignment="1" applyProtection="1">
      <alignment horizontal="right" wrapText="1"/>
    </xf>
    <xf numFmtId="0" fontId="5" fillId="4" borderId="3" xfId="0" quotePrefix="1" applyNumberFormat="1" applyFont="1" applyFill="1" applyBorder="1" applyAlignment="1" applyProtection="1">
      <alignment horizontal="center" vertical="center" wrapText="1"/>
    </xf>
    <xf numFmtId="10" fontId="3" fillId="0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1" fontId="26" fillId="2" borderId="3" xfId="5" applyNumberFormat="1" applyFont="1" applyFill="1" applyBorder="1" applyAlignment="1">
      <alignment horizontal="center" vertical="center" wrapText="1"/>
    </xf>
    <xf numFmtId="1" fontId="26" fillId="2" borderId="4" xfId="5" applyNumberFormat="1" applyFont="1" applyFill="1" applyBorder="1" applyAlignment="1">
      <alignment horizontal="center" vertical="center" wrapText="1"/>
    </xf>
    <xf numFmtId="4" fontId="28" fillId="2" borderId="3" xfId="5" applyNumberFormat="1" applyFont="1" applyFill="1" applyBorder="1" applyAlignment="1">
      <alignment horizontal="right" vertical="center" wrapText="1"/>
    </xf>
    <xf numFmtId="10" fontId="26" fillId="2" borderId="3" xfId="5" applyNumberFormat="1" applyFont="1" applyFill="1" applyBorder="1" applyAlignment="1">
      <alignment horizontal="right" vertical="center" wrapText="1"/>
    </xf>
    <xf numFmtId="4" fontId="29" fillId="2" borderId="3" xfId="5" applyNumberFormat="1" applyFont="1" applyFill="1" applyBorder="1" applyAlignment="1">
      <alignment horizontal="right" vertical="center" wrapText="1"/>
    </xf>
    <xf numFmtId="4" fontId="29" fillId="2" borderId="4" xfId="5" applyNumberFormat="1" applyFont="1" applyFill="1" applyBorder="1" applyAlignment="1">
      <alignment horizontal="right" vertical="center" wrapText="1"/>
    </xf>
    <xf numFmtId="10" fontId="30" fillId="2" borderId="3" xfId="5" applyNumberFormat="1" applyFont="1" applyFill="1" applyBorder="1" applyAlignment="1">
      <alignment horizontal="right" vertical="center" wrapText="1"/>
    </xf>
    <xf numFmtId="4" fontId="26" fillId="2" borderId="3" xfId="5" applyNumberFormat="1" applyFont="1" applyFill="1" applyBorder="1" applyAlignment="1">
      <alignment horizontal="right" vertical="center" wrapText="1"/>
    </xf>
    <xf numFmtId="4" fontId="30" fillId="2" borderId="3" xfId="5" applyNumberFormat="1" applyFont="1" applyFill="1" applyBorder="1" applyAlignment="1">
      <alignment horizontal="right" vertical="center" wrapText="1"/>
    </xf>
    <xf numFmtId="4" fontId="30" fillId="2" borderId="4" xfId="5" applyNumberFormat="1" applyFont="1" applyFill="1" applyBorder="1" applyAlignment="1">
      <alignment horizontal="right" vertical="center" wrapText="1"/>
    </xf>
    <xf numFmtId="4" fontId="32" fillId="5" borderId="3" xfId="5" applyNumberFormat="1" applyFont="1" applyFill="1" applyBorder="1" applyAlignment="1">
      <alignment horizontal="right" vertical="center" wrapText="1"/>
    </xf>
    <xf numFmtId="10" fontId="32" fillId="5" borderId="3" xfId="5" applyNumberFormat="1" applyFont="1" applyFill="1" applyBorder="1" applyAlignment="1">
      <alignment horizontal="right" vertical="center" wrapText="1"/>
    </xf>
    <xf numFmtId="0" fontId="29" fillId="2" borderId="1" xfId="5" applyFont="1" applyFill="1" applyBorder="1" applyAlignment="1">
      <alignment horizontal="left" vertical="center" wrapText="1"/>
    </xf>
    <xf numFmtId="0" fontId="29" fillId="2" borderId="4" xfId="5" applyFont="1" applyFill="1" applyBorder="1" applyAlignment="1">
      <alignment horizontal="left" vertical="center" wrapText="1"/>
    </xf>
    <xf numFmtId="0" fontId="28" fillId="2" borderId="4" xfId="5" applyFont="1" applyFill="1" applyBorder="1" applyAlignment="1">
      <alignment horizontal="left" vertical="center" wrapText="1"/>
    </xf>
    <xf numFmtId="0" fontId="29" fillId="2" borderId="1" xfId="5" applyFont="1" applyFill="1" applyBorder="1" applyAlignment="1">
      <alignment horizontal="left" vertical="center"/>
    </xf>
    <xf numFmtId="0" fontId="29" fillId="2" borderId="2" xfId="5" applyFont="1" applyFill="1" applyBorder="1" applyAlignment="1">
      <alignment horizontal="left" vertical="center"/>
    </xf>
    <xf numFmtId="0" fontId="29" fillId="2" borderId="4" xfId="5" applyFont="1" applyFill="1" applyBorder="1" applyAlignment="1">
      <alignment horizontal="left" vertical="center"/>
    </xf>
    <xf numFmtId="4" fontId="25" fillId="4" borderId="3" xfId="5" applyNumberFormat="1" applyFont="1" applyFill="1" applyBorder="1" applyAlignment="1">
      <alignment horizontal="right" vertical="center" wrapText="1"/>
    </xf>
    <xf numFmtId="10" fontId="15" fillId="4" borderId="3" xfId="2" applyNumberFormat="1" applyFont="1" applyFill="1" applyBorder="1" applyAlignment="1" applyProtection="1">
      <alignment horizontal="right" vertical="center" wrapText="1"/>
    </xf>
    <xf numFmtId="4" fontId="15" fillId="13" borderId="3" xfId="3" applyNumberFormat="1" applyFont="1" applyFill="1" applyBorder="1" applyAlignment="1" applyProtection="1">
      <alignment horizontal="right" vertical="center" wrapText="1"/>
    </xf>
    <xf numFmtId="10" fontId="15" fillId="13" borderId="3" xfId="5" applyNumberFormat="1" applyFont="1" applyFill="1" applyBorder="1" applyAlignment="1">
      <alignment horizontal="right" vertical="center" wrapText="1"/>
    </xf>
    <xf numFmtId="4" fontId="15" fillId="14" borderId="3" xfId="3" applyNumberFormat="1" applyFont="1" applyFill="1" applyBorder="1" applyAlignment="1" applyProtection="1">
      <alignment horizontal="right" vertical="center" wrapText="1"/>
    </xf>
    <xf numFmtId="10" fontId="15" fillId="14" borderId="3" xfId="5" applyNumberFormat="1" applyFont="1" applyFill="1" applyBorder="1" applyAlignment="1">
      <alignment horizontal="right" vertical="center" wrapText="1"/>
    </xf>
    <xf numFmtId="4" fontId="31" fillId="13" borderId="3" xfId="3" applyNumberFormat="1" applyFont="1" applyFill="1" applyBorder="1" applyAlignment="1" applyProtection="1">
      <alignment horizontal="right" vertical="center" wrapText="1"/>
    </xf>
    <xf numFmtId="4" fontId="32" fillId="15" borderId="3" xfId="5" applyNumberFormat="1" applyFont="1" applyFill="1" applyBorder="1" applyAlignment="1">
      <alignment horizontal="right" vertical="center" wrapText="1"/>
    </xf>
    <xf numFmtId="10" fontId="32" fillId="15" borderId="3" xfId="5" applyNumberFormat="1" applyFont="1" applyFill="1" applyBorder="1" applyAlignment="1">
      <alignment horizontal="right" vertical="center" wrapText="1"/>
    </xf>
    <xf numFmtId="4" fontId="27" fillId="15" borderId="3" xfId="5" applyNumberFormat="1" applyFont="1" applyFill="1" applyBorder="1" applyAlignment="1">
      <alignment horizontal="right" vertical="center" wrapText="1"/>
    </xf>
    <xf numFmtId="10" fontId="27" fillId="15" borderId="3" xfId="5" applyNumberFormat="1" applyFont="1" applyFill="1" applyBorder="1" applyAlignment="1">
      <alignment horizontal="right" vertical="center" wrapText="1"/>
    </xf>
    <xf numFmtId="0" fontId="33" fillId="0" borderId="0" xfId="0" applyFont="1"/>
    <xf numFmtId="10" fontId="3" fillId="0" borderId="3" xfId="0" applyNumberFormat="1" applyFont="1" applyBorder="1" applyAlignment="1">
      <alignment horizontal="right"/>
    </xf>
    <xf numFmtId="0" fontId="13" fillId="4" borderId="3" xfId="0" quotePrefix="1" applyNumberFormat="1" applyFont="1" applyFill="1" applyBorder="1" applyAlignment="1" applyProtection="1">
      <alignment horizontal="center" vertical="center" wrapText="1"/>
    </xf>
    <xf numFmtId="10" fontId="3" fillId="16" borderId="3" xfId="0" applyNumberFormat="1" applyFont="1" applyFill="1" applyBorder="1" applyAlignment="1">
      <alignment horizontal="right"/>
    </xf>
    <xf numFmtId="0" fontId="8" fillId="16" borderId="1" xfId="0" applyFont="1" applyFill="1" applyBorder="1" applyAlignment="1">
      <alignment horizontal="left" vertical="center"/>
    </xf>
    <xf numFmtId="0" fontId="6" fillId="16" borderId="2" xfId="0" applyNumberFormat="1" applyFont="1" applyFill="1" applyBorder="1" applyAlignment="1" applyProtection="1">
      <alignment vertical="center"/>
    </xf>
    <xf numFmtId="4" fontId="3" fillId="16" borderId="3" xfId="0" quotePrefix="1" applyNumberFormat="1" applyFont="1" applyFill="1" applyBorder="1" applyAlignment="1">
      <alignment horizontal="right" wrapText="1"/>
    </xf>
    <xf numFmtId="4" fontId="3" fillId="16" borderId="3" xfId="0" applyNumberFormat="1" applyFont="1" applyFill="1" applyBorder="1" applyAlignment="1" applyProtection="1">
      <alignment horizontal="right" vertical="center" wrapText="1"/>
    </xf>
    <xf numFmtId="10" fontId="3" fillId="16" borderId="3" xfId="0" applyNumberFormat="1" applyFont="1" applyFill="1" applyBorder="1" applyAlignment="1" applyProtection="1">
      <alignment horizontal="right" vertical="center" wrapText="1"/>
    </xf>
    <xf numFmtId="4" fontId="6" fillId="0" borderId="3" xfId="0" applyNumberFormat="1" applyFont="1" applyFill="1" applyBorder="1" applyAlignment="1" applyProtection="1">
      <alignment horizontal="right" vertical="center"/>
    </xf>
    <xf numFmtId="4" fontId="6" fillId="16" borderId="3" xfId="0" applyNumberFormat="1" applyFont="1" applyFill="1" applyBorder="1" applyAlignment="1" applyProtection="1">
      <alignment horizontal="right" vertical="center"/>
    </xf>
    <xf numFmtId="4" fontId="6" fillId="16" borderId="3" xfId="0" applyNumberFormat="1" applyFont="1" applyFill="1" applyBorder="1" applyAlignment="1" applyProtection="1">
      <alignment horizontal="right" vertical="center" wrapText="1"/>
    </xf>
    <xf numFmtId="0" fontId="13" fillId="7" borderId="25" xfId="0" applyNumberFormat="1" applyFont="1" applyFill="1" applyBorder="1" applyAlignment="1" applyProtection="1">
      <alignment horizontal="center" vertical="center" wrapText="1"/>
    </xf>
    <xf numFmtId="0" fontId="13" fillId="7" borderId="26" xfId="0" applyNumberFormat="1" applyFont="1" applyFill="1" applyBorder="1" applyAlignment="1" applyProtection="1">
      <alignment horizontal="center" vertical="center" wrapText="1"/>
    </xf>
    <xf numFmtId="0" fontId="13" fillId="7" borderId="27" xfId="0" applyNumberFormat="1" applyFont="1" applyFill="1" applyBorder="1" applyAlignment="1" applyProtection="1">
      <alignment horizontal="center" vertical="center" wrapText="1"/>
    </xf>
    <xf numFmtId="4" fontId="18" fillId="0" borderId="3" xfId="0" applyNumberFormat="1" applyFont="1" applyBorder="1"/>
    <xf numFmtId="10" fontId="18" fillId="0" borderId="3" xfId="0" applyNumberFormat="1" applyFont="1" applyBorder="1"/>
    <xf numFmtId="0" fontId="8" fillId="2" borderId="28" xfId="0" applyNumberFormat="1" applyFont="1" applyFill="1" applyBorder="1" applyAlignment="1" applyProtection="1">
      <alignment horizontal="left" vertical="center" wrapText="1"/>
    </xf>
    <xf numFmtId="4" fontId="5" fillId="2" borderId="29" xfId="0" applyNumberFormat="1" applyFont="1" applyFill="1" applyBorder="1" applyAlignment="1">
      <alignment horizontal="right"/>
    </xf>
    <xf numFmtId="4" fontId="15" fillId="0" borderId="29" xfId="0" applyNumberFormat="1" applyFont="1" applyBorder="1"/>
    <xf numFmtId="10" fontId="15" fillId="0" borderId="29" xfId="0" applyNumberFormat="1" applyFont="1" applyBorder="1"/>
    <xf numFmtId="10" fontId="15" fillId="0" borderId="30" xfId="0" applyNumberFormat="1" applyFont="1" applyBorder="1"/>
    <xf numFmtId="0" fontId="7" fillId="2" borderId="7" xfId="0" quotePrefix="1" applyFont="1" applyFill="1" applyBorder="1" applyAlignment="1">
      <alignment horizontal="left" vertical="center" wrapText="1"/>
    </xf>
    <xf numFmtId="10" fontId="18" fillId="0" borderId="8" xfId="0" applyNumberFormat="1" applyFont="1" applyBorder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7" fillId="17" borderId="7" xfId="0" applyNumberFormat="1" applyFont="1" applyFill="1" applyBorder="1" applyAlignment="1" applyProtection="1">
      <alignment horizontal="left" vertical="center" wrapText="1" indent="1"/>
    </xf>
    <xf numFmtId="4" fontId="17" fillId="17" borderId="3" xfId="0" applyNumberFormat="1" applyFont="1" applyFill="1" applyBorder="1" applyAlignment="1">
      <alignment horizontal="right" vertical="center"/>
    </xf>
    <xf numFmtId="4" fontId="18" fillId="17" borderId="3" xfId="0" applyNumberFormat="1" applyFont="1" applyFill="1" applyBorder="1" applyAlignment="1">
      <alignment horizontal="right" vertical="center"/>
    </xf>
    <xf numFmtId="10" fontId="18" fillId="17" borderId="3" xfId="0" applyNumberFormat="1" applyFont="1" applyFill="1" applyBorder="1" applyAlignment="1">
      <alignment horizontal="right" vertical="center"/>
    </xf>
    <xf numFmtId="10" fontId="18" fillId="17" borderId="8" xfId="0" applyNumberFormat="1" applyFont="1" applyFill="1" applyBorder="1" applyAlignment="1">
      <alignment horizontal="right" vertical="center"/>
    </xf>
    <xf numFmtId="0" fontId="37" fillId="2" borderId="3" xfId="0" applyNumberFormat="1" applyFont="1" applyFill="1" applyBorder="1" applyAlignment="1" applyProtection="1">
      <alignment horizontal="left" vertical="center" wrapText="1"/>
    </xf>
    <xf numFmtId="0" fontId="38" fillId="0" borderId="0" xfId="0" applyFont="1"/>
    <xf numFmtId="0" fontId="40" fillId="2" borderId="3" xfId="0" applyNumberFormat="1" applyFont="1" applyFill="1" applyBorder="1" applyAlignment="1" applyProtection="1">
      <alignment horizontal="left" vertical="center" wrapText="1"/>
    </xf>
    <xf numFmtId="0" fontId="40" fillId="2" borderId="3" xfId="0" applyFont="1" applyFill="1" applyBorder="1" applyAlignment="1">
      <alignment horizontal="left" vertical="center"/>
    </xf>
    <xf numFmtId="0" fontId="40" fillId="2" borderId="3" xfId="0" applyNumberFormat="1" applyFont="1" applyFill="1" applyBorder="1" applyAlignment="1" applyProtection="1">
      <alignment horizontal="left" vertical="center"/>
    </xf>
    <xf numFmtId="0" fontId="40" fillId="2" borderId="3" xfId="0" applyNumberFormat="1" applyFont="1" applyFill="1" applyBorder="1" applyAlignment="1" applyProtection="1">
      <alignment vertical="center" wrapText="1"/>
    </xf>
    <xf numFmtId="0" fontId="13" fillId="18" borderId="4" xfId="0" applyNumberFormat="1" applyFont="1" applyFill="1" applyBorder="1" applyAlignment="1" applyProtection="1">
      <alignment horizontal="center" vertical="center" wrapText="1"/>
    </xf>
    <xf numFmtId="2" fontId="39" fillId="2" borderId="3" xfId="0" applyNumberFormat="1" applyFont="1" applyFill="1" applyBorder="1" applyAlignment="1">
      <alignment horizontal="right"/>
    </xf>
    <xf numFmtId="2" fontId="39" fillId="18" borderId="3" xfId="0" applyNumberFormat="1" applyFont="1" applyFill="1" applyBorder="1" applyAlignment="1">
      <alignment horizontal="right"/>
    </xf>
    <xf numFmtId="2" fontId="38" fillId="0" borderId="3" xfId="0" applyNumberFormat="1" applyFont="1" applyBorder="1"/>
    <xf numFmtId="10" fontId="38" fillId="0" borderId="3" xfId="0" applyNumberFormat="1" applyFont="1" applyBorder="1"/>
    <xf numFmtId="0" fontId="35" fillId="18" borderId="3" xfId="0" applyNumberFormat="1" applyFont="1" applyFill="1" applyBorder="1" applyAlignment="1" applyProtection="1">
      <alignment horizontal="center" vertical="center" wrapText="1"/>
    </xf>
    <xf numFmtId="2" fontId="36" fillId="2" borderId="3" xfId="0" applyNumberFormat="1" applyFont="1" applyFill="1" applyBorder="1" applyAlignment="1">
      <alignment horizontal="center"/>
    </xf>
    <xf numFmtId="2" fontId="36" fillId="18" borderId="3" xfId="0" applyNumberFormat="1" applyFont="1" applyFill="1" applyBorder="1" applyAlignment="1" applyProtection="1">
      <alignment horizontal="center" wrapText="1"/>
    </xf>
    <xf numFmtId="2" fontId="34" fillId="0" borderId="3" xfId="0" applyNumberFormat="1" applyFont="1" applyBorder="1" applyAlignment="1">
      <alignment horizontal="center"/>
    </xf>
    <xf numFmtId="10" fontId="34" fillId="0" borderId="3" xfId="0" applyNumberFormat="1" applyFont="1" applyBorder="1" applyAlignment="1">
      <alignment horizontal="center"/>
    </xf>
    <xf numFmtId="0" fontId="5" fillId="18" borderId="3" xfId="0" quotePrefix="1" applyNumberFormat="1" applyFont="1" applyFill="1" applyBorder="1" applyAlignment="1" applyProtection="1">
      <alignment horizontal="center" vertical="center" wrapText="1"/>
    </xf>
    <xf numFmtId="0" fontId="13" fillId="18" borderId="3" xfId="0" quotePrefix="1" applyNumberFormat="1" applyFont="1" applyFill="1" applyBorder="1" applyAlignment="1" applyProtection="1">
      <alignment horizontal="center" vertical="center"/>
    </xf>
    <xf numFmtId="0" fontId="13" fillId="18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vertical="center" wrapText="1"/>
    </xf>
    <xf numFmtId="0" fontId="4" fillId="7" borderId="18" xfId="0" applyNumberFormat="1" applyFont="1" applyFill="1" applyBorder="1" applyAlignment="1" applyProtection="1">
      <alignment horizontal="center" vertical="center" wrapText="1"/>
    </xf>
    <xf numFmtId="0" fontId="4" fillId="7" borderId="19" xfId="0" applyNumberFormat="1" applyFont="1" applyFill="1" applyBorder="1" applyAlignment="1" applyProtection="1">
      <alignment horizontal="center" vertical="center" wrapText="1"/>
    </xf>
    <xf numFmtId="0" fontId="4" fillId="7" borderId="20" xfId="0" applyNumberFormat="1" applyFont="1" applyFill="1" applyBorder="1" applyAlignment="1" applyProtection="1">
      <alignment horizontal="center" vertical="center" wrapText="1"/>
    </xf>
    <xf numFmtId="0" fontId="13" fillId="5" borderId="4" xfId="0" applyNumberFormat="1" applyFont="1" applyFill="1" applyBorder="1" applyAlignment="1" applyProtection="1">
      <alignment horizontal="center" vertical="center" wrapText="1"/>
    </xf>
    <xf numFmtId="0" fontId="35" fillId="5" borderId="3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8" fillId="16" borderId="1" xfId="0" applyNumberFormat="1" applyFont="1" applyFill="1" applyBorder="1" applyAlignment="1" applyProtection="1">
      <alignment horizontal="left" vertical="center" wrapText="1"/>
    </xf>
    <xf numFmtId="0" fontId="8" fillId="16" borderId="2" xfId="0" applyNumberFormat="1" applyFont="1" applyFill="1" applyBorder="1" applyAlignment="1" applyProtection="1">
      <alignment horizontal="left" vertical="center" wrapText="1"/>
    </xf>
    <xf numFmtId="0" fontId="8" fillId="16" borderId="4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1" xfId="0" quotePrefix="1" applyFont="1" applyFill="1" applyBorder="1" applyAlignment="1">
      <alignment horizontal="left" vertical="center"/>
    </xf>
    <xf numFmtId="0" fontId="8" fillId="0" borderId="2" xfId="0" quotePrefix="1" applyFont="1" applyFill="1" applyBorder="1" applyAlignment="1">
      <alignment horizontal="left" vertical="center"/>
    </xf>
    <xf numFmtId="0" fontId="8" fillId="0" borderId="4" xfId="0" quotePrefix="1" applyFont="1" applyFill="1" applyBorder="1" applyAlignment="1">
      <alignment horizontal="left" vertical="center"/>
    </xf>
    <xf numFmtId="0" fontId="5" fillId="4" borderId="1" xfId="0" quotePrefix="1" applyFont="1" applyFill="1" applyBorder="1" applyAlignment="1">
      <alignment horizontal="center" vertical="center" wrapText="1"/>
    </xf>
    <xf numFmtId="0" fontId="5" fillId="4" borderId="2" xfId="0" quotePrefix="1" applyFont="1" applyFill="1" applyBorder="1" applyAlignment="1">
      <alignment horizontal="center" vertical="center" wrapText="1"/>
    </xf>
    <xf numFmtId="0" fontId="5" fillId="4" borderId="4" xfId="0" quotePrefix="1" applyFont="1" applyFill="1" applyBorder="1" applyAlignment="1">
      <alignment horizontal="center" vertical="center" wrapText="1"/>
    </xf>
    <xf numFmtId="0" fontId="13" fillId="4" borderId="1" xfId="0" quotePrefix="1" applyFont="1" applyFill="1" applyBorder="1" applyAlignment="1">
      <alignment horizontal="center" wrapText="1"/>
    </xf>
    <xf numFmtId="0" fontId="13" fillId="4" borderId="2" xfId="0" quotePrefix="1" applyFont="1" applyFill="1" applyBorder="1" applyAlignment="1">
      <alignment horizontal="center" wrapText="1"/>
    </xf>
    <xf numFmtId="0" fontId="13" fillId="4" borderId="4" xfId="0" quotePrefix="1" applyFont="1" applyFill="1" applyBorder="1" applyAlignment="1">
      <alignment horizontal="center" wrapText="1"/>
    </xf>
    <xf numFmtId="0" fontId="8" fillId="0" borderId="1" xfId="0" quotePrefix="1" applyFont="1" applyBorder="1" applyAlignment="1">
      <alignment horizontal="left" vertical="center"/>
    </xf>
    <xf numFmtId="0" fontId="8" fillId="0" borderId="2" xfId="0" quotePrefix="1" applyFont="1" applyBorder="1" applyAlignment="1">
      <alignment horizontal="left" vertical="center"/>
    </xf>
    <xf numFmtId="0" fontId="8" fillId="0" borderId="4" xfId="0" quotePrefix="1" applyFont="1" applyBorder="1" applyAlignment="1">
      <alignment horizontal="left" vertical="center"/>
    </xf>
    <xf numFmtId="0" fontId="8" fillId="16" borderId="1" xfId="0" quotePrefix="1" applyNumberFormat="1" applyFont="1" applyFill="1" applyBorder="1" applyAlignment="1" applyProtection="1">
      <alignment horizontal="left" vertical="center" wrapText="1"/>
    </xf>
    <xf numFmtId="0" fontId="8" fillId="16" borderId="2" xfId="0" quotePrefix="1" applyNumberFormat="1" applyFont="1" applyFill="1" applyBorder="1" applyAlignment="1" applyProtection="1">
      <alignment horizontal="left" vertical="center" wrapText="1"/>
    </xf>
    <xf numFmtId="0" fontId="8" fillId="16" borderId="4" xfId="0" quotePrefix="1" applyNumberFormat="1" applyFont="1" applyFill="1" applyBorder="1" applyAlignment="1" applyProtection="1">
      <alignment horizontal="left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quotePrefix="1" applyNumberFormat="1" applyFont="1" applyFill="1" applyBorder="1" applyAlignment="1" applyProtection="1">
      <alignment horizontal="left" vertical="center" wrapText="1"/>
    </xf>
    <xf numFmtId="0" fontId="8" fillId="0" borderId="4" xfId="0" quotePrefix="1" applyNumberFormat="1" applyFont="1" applyFill="1" applyBorder="1" applyAlignment="1" applyProtection="1">
      <alignment horizontal="left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41" fillId="2" borderId="5" xfId="0" applyNumberFormat="1" applyFont="1" applyFill="1" applyBorder="1" applyAlignment="1" applyProtection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center" vertical="center" wrapText="1"/>
    </xf>
    <xf numFmtId="0" fontId="5" fillId="16" borderId="1" xfId="0" quotePrefix="1" applyFont="1" applyFill="1" applyBorder="1" applyAlignment="1">
      <alignment horizontal="left" wrapText="1"/>
    </xf>
    <xf numFmtId="0" fontId="5" fillId="16" borderId="2" xfId="0" quotePrefix="1" applyFont="1" applyFill="1" applyBorder="1" applyAlignment="1">
      <alignment horizontal="left" wrapText="1"/>
    </xf>
    <xf numFmtId="0" fontId="5" fillId="16" borderId="4" xfId="0" quotePrefix="1" applyFont="1" applyFill="1" applyBorder="1" applyAlignment="1">
      <alignment horizontal="left" wrapText="1"/>
    </xf>
    <xf numFmtId="0" fontId="5" fillId="18" borderId="3" xfId="0" quotePrefix="1" applyFont="1" applyFill="1" applyBorder="1" applyAlignment="1">
      <alignment horizontal="center" vertical="center" wrapText="1"/>
    </xf>
    <xf numFmtId="0" fontId="13" fillId="18" borderId="1" xfId="0" quotePrefix="1" applyFont="1" applyFill="1" applyBorder="1" applyAlignment="1">
      <alignment horizontal="center" vertical="center" wrapText="1"/>
    </xf>
    <xf numFmtId="0" fontId="13" fillId="18" borderId="2" xfId="0" quotePrefix="1" applyFont="1" applyFill="1" applyBorder="1" applyAlignment="1">
      <alignment horizontal="center" vertical="center" wrapText="1"/>
    </xf>
    <xf numFmtId="0" fontId="5" fillId="7" borderId="1" xfId="0" applyNumberFormat="1" applyFont="1" applyFill="1" applyBorder="1" applyAlignment="1" applyProtection="1">
      <alignment horizontal="center" vertical="center" wrapText="1"/>
    </xf>
    <xf numFmtId="0" fontId="5" fillId="7" borderId="2" xfId="0" applyNumberFormat="1" applyFont="1" applyFill="1" applyBorder="1" applyAlignment="1" applyProtection="1">
      <alignment horizontal="center" vertical="center" wrapText="1"/>
    </xf>
    <xf numFmtId="0" fontId="5" fillId="7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3" fillId="5" borderId="1" xfId="0" applyNumberFormat="1" applyFont="1" applyFill="1" applyBorder="1" applyAlignment="1" applyProtection="1">
      <alignment horizontal="center" vertical="center" wrapText="1"/>
    </xf>
    <xf numFmtId="0" fontId="13" fillId="5" borderId="2" xfId="0" applyNumberFormat="1" applyFont="1" applyFill="1" applyBorder="1" applyAlignment="1" applyProtection="1">
      <alignment horizontal="center" vertical="center" wrapText="1"/>
    </xf>
    <xf numFmtId="0" fontId="13" fillId="5" borderId="4" xfId="0" applyNumberFormat="1" applyFont="1" applyFill="1" applyBorder="1" applyAlignment="1" applyProtection="1">
      <alignment horizontal="center" vertical="center" wrapText="1"/>
    </xf>
    <xf numFmtId="4" fontId="25" fillId="2" borderId="3" xfId="5" applyNumberFormat="1" applyFont="1" applyFill="1" applyBorder="1" applyAlignment="1">
      <alignment horizontal="center" vertical="center" wrapText="1"/>
    </xf>
    <xf numFmtId="0" fontId="15" fillId="2" borderId="3" xfId="5" applyFont="1" applyFill="1" applyBorder="1" applyAlignment="1">
      <alignment horizontal="center" vertical="center" wrapText="1"/>
    </xf>
    <xf numFmtId="0" fontId="25" fillId="2" borderId="21" xfId="5" applyFont="1" applyFill="1" applyBorder="1" applyAlignment="1">
      <alignment horizontal="center" vertical="center" wrapText="1"/>
    </xf>
    <xf numFmtId="0" fontId="25" fillId="2" borderId="6" xfId="5" applyFont="1" applyFill="1" applyBorder="1" applyAlignment="1">
      <alignment horizontal="center" vertical="center" wrapText="1"/>
    </xf>
    <xf numFmtId="0" fontId="25" fillId="2" borderId="22" xfId="5" applyFont="1" applyFill="1" applyBorder="1" applyAlignment="1">
      <alignment horizontal="center" vertical="center" wrapText="1"/>
    </xf>
    <xf numFmtId="0" fontId="25" fillId="2" borderId="23" xfId="5" applyFont="1" applyFill="1" applyBorder="1" applyAlignment="1">
      <alignment horizontal="center" vertical="center" wrapText="1"/>
    </xf>
    <xf numFmtId="0" fontId="25" fillId="2" borderId="5" xfId="5" applyFont="1" applyFill="1" applyBorder="1" applyAlignment="1">
      <alignment horizontal="center" vertical="center" wrapText="1"/>
    </xf>
    <xf numFmtId="0" fontId="25" fillId="2" borderId="24" xfId="5" applyFont="1" applyFill="1" applyBorder="1" applyAlignment="1">
      <alignment horizontal="center" vertical="center" wrapText="1"/>
    </xf>
    <xf numFmtId="0" fontId="25" fillId="4" borderId="1" xfId="5" applyFont="1" applyFill="1" applyBorder="1" applyAlignment="1">
      <alignment horizontal="left" vertical="center" wrapText="1"/>
    </xf>
    <xf numFmtId="0" fontId="25" fillId="4" borderId="2" xfId="5" applyFont="1" applyFill="1" applyBorder="1" applyAlignment="1">
      <alignment horizontal="left" vertical="center" wrapText="1"/>
    </xf>
    <xf numFmtId="0" fontId="25" fillId="4" borderId="4" xfId="5" applyFont="1" applyFill="1" applyBorder="1" applyAlignment="1">
      <alignment horizontal="left" vertical="center" wrapText="1"/>
    </xf>
    <xf numFmtId="4" fontId="25" fillId="4" borderId="1" xfId="5" applyNumberFormat="1" applyFont="1" applyFill="1" applyBorder="1" applyAlignment="1">
      <alignment horizontal="center" vertical="center" wrapText="1"/>
    </xf>
    <xf numFmtId="4" fontId="25" fillId="4" borderId="2" xfId="5" applyNumberFormat="1" applyFont="1" applyFill="1" applyBorder="1" applyAlignment="1">
      <alignment horizontal="center" vertical="center" wrapText="1"/>
    </xf>
    <xf numFmtId="4" fontId="25" fillId="4" borderId="4" xfId="5" applyNumberFormat="1" applyFont="1" applyFill="1" applyBorder="1" applyAlignment="1">
      <alignment horizontal="center" vertical="center" wrapText="1"/>
    </xf>
    <xf numFmtId="10" fontId="15" fillId="4" borderId="1" xfId="5" applyNumberFormat="1" applyFont="1" applyFill="1" applyBorder="1" applyAlignment="1">
      <alignment horizontal="center" vertical="center" wrapText="1"/>
    </xf>
    <xf numFmtId="10" fontId="15" fillId="4" borderId="2" xfId="5" applyNumberFormat="1" applyFont="1" applyFill="1" applyBorder="1" applyAlignment="1">
      <alignment horizontal="center" vertical="center" wrapText="1"/>
    </xf>
    <xf numFmtId="10" fontId="15" fillId="4" borderId="4" xfId="5" applyNumberFormat="1" applyFont="1" applyFill="1" applyBorder="1" applyAlignment="1">
      <alignment horizontal="center" vertical="center" wrapText="1"/>
    </xf>
    <xf numFmtId="0" fontId="26" fillId="2" borderId="3" xfId="5" applyFont="1" applyFill="1" applyBorder="1" applyAlignment="1">
      <alignment horizontal="center" vertical="center" wrapText="1"/>
    </xf>
    <xf numFmtId="0" fontId="25" fillId="4" borderId="3" xfId="5" applyFont="1" applyFill="1" applyBorder="1" applyAlignment="1">
      <alignment horizontal="left" vertical="center" wrapText="1"/>
    </xf>
    <xf numFmtId="0" fontId="15" fillId="14" borderId="3" xfId="3" applyNumberFormat="1" applyFont="1" applyFill="1" applyBorder="1" applyAlignment="1" applyProtection="1">
      <alignment horizontal="left" vertical="center" wrapText="1"/>
    </xf>
    <xf numFmtId="0" fontId="32" fillId="15" borderId="3" xfId="4" applyNumberFormat="1" applyFont="1" applyFill="1" applyBorder="1" applyAlignment="1" applyProtection="1">
      <alignment horizontal="left" vertical="center" wrapText="1"/>
    </xf>
    <xf numFmtId="0" fontId="32" fillId="15" borderId="3" xfId="5" applyFont="1" applyFill="1" applyBorder="1" applyAlignment="1">
      <alignment horizontal="left" vertical="center" wrapText="1"/>
    </xf>
    <xf numFmtId="0" fontId="29" fillId="2" borderId="3" xfId="5" applyFont="1" applyFill="1" applyBorder="1" applyAlignment="1">
      <alignment horizontal="left" vertical="center" wrapText="1"/>
    </xf>
    <xf numFmtId="0" fontId="28" fillId="2" borderId="3" xfId="5" applyFont="1" applyFill="1" applyBorder="1" applyAlignment="1">
      <alignment horizontal="left" vertical="center" wrapText="1"/>
    </xf>
    <xf numFmtId="0" fontId="15" fillId="13" borderId="1" xfId="3" applyNumberFormat="1" applyFont="1" applyFill="1" applyBorder="1" applyAlignment="1" applyProtection="1">
      <alignment horizontal="left" vertical="center" wrapText="1"/>
    </xf>
    <xf numFmtId="0" fontId="15" fillId="13" borderId="2" xfId="3" applyNumberFormat="1" applyFont="1" applyFill="1" applyBorder="1" applyAlignment="1" applyProtection="1">
      <alignment horizontal="left" vertical="center" wrapText="1"/>
    </xf>
    <xf numFmtId="0" fontId="15" fillId="13" borderId="4" xfId="3" applyNumberFormat="1" applyFont="1" applyFill="1" applyBorder="1" applyAlignment="1" applyProtection="1">
      <alignment horizontal="left" vertical="center" wrapText="1"/>
    </xf>
    <xf numFmtId="0" fontId="29" fillId="2" borderId="1" xfId="5" applyFont="1" applyFill="1" applyBorder="1" applyAlignment="1">
      <alignment horizontal="left" vertical="center" wrapText="1"/>
    </xf>
    <xf numFmtId="0" fontId="29" fillId="2" borderId="2" xfId="5" applyFont="1" applyFill="1" applyBorder="1" applyAlignment="1">
      <alignment horizontal="left" vertical="center" wrapText="1"/>
    </xf>
    <xf numFmtId="0" fontId="29" fillId="2" borderId="4" xfId="5" applyFont="1" applyFill="1" applyBorder="1" applyAlignment="1">
      <alignment horizontal="left" vertical="center" wrapText="1"/>
    </xf>
    <xf numFmtId="0" fontId="15" fillId="14" borderId="4" xfId="3" applyNumberFormat="1" applyFont="1" applyFill="1" applyBorder="1" applyAlignment="1" applyProtection="1">
      <alignment horizontal="left" vertical="center" wrapText="1"/>
    </xf>
    <xf numFmtId="0" fontId="15" fillId="14" borderId="2" xfId="3" applyNumberFormat="1" applyFont="1" applyFill="1" applyBorder="1" applyAlignment="1" applyProtection="1">
      <alignment horizontal="left" vertical="center" wrapText="1"/>
    </xf>
    <xf numFmtId="0" fontId="28" fillId="2" borderId="1" xfId="5" applyFont="1" applyFill="1" applyBorder="1" applyAlignment="1">
      <alignment horizontal="left" vertical="center" wrapText="1"/>
    </xf>
    <xf numFmtId="0" fontId="28" fillId="2" borderId="4" xfId="5" applyFont="1" applyFill="1" applyBorder="1" applyAlignment="1">
      <alignment horizontal="left" vertical="center" wrapText="1"/>
    </xf>
    <xf numFmtId="0" fontId="28" fillId="2" borderId="2" xfId="5" applyFont="1" applyFill="1" applyBorder="1" applyAlignment="1">
      <alignment horizontal="left" vertical="center" wrapText="1"/>
    </xf>
    <xf numFmtId="0" fontId="15" fillId="14" borderId="1" xfId="3" applyNumberFormat="1" applyFont="1" applyFill="1" applyBorder="1" applyAlignment="1" applyProtection="1">
      <alignment horizontal="left" vertical="center" wrapText="1"/>
    </xf>
    <xf numFmtId="0" fontId="32" fillId="15" borderId="1" xfId="4" applyNumberFormat="1" applyFont="1" applyFill="1" applyBorder="1" applyAlignment="1" applyProtection="1">
      <alignment horizontal="left" vertical="center" wrapText="1"/>
    </xf>
    <xf numFmtId="0" fontId="32" fillId="15" borderId="4" xfId="4" applyNumberFormat="1" applyFont="1" applyFill="1" applyBorder="1" applyAlignment="1" applyProtection="1">
      <alignment horizontal="left" vertical="center" wrapText="1"/>
    </xf>
    <xf numFmtId="0" fontId="32" fillId="15" borderId="1" xfId="5" applyFont="1" applyFill="1" applyBorder="1" applyAlignment="1">
      <alignment horizontal="left" vertical="center" wrapText="1"/>
    </xf>
    <xf numFmtId="0" fontId="32" fillId="15" borderId="2" xfId="5" applyFont="1" applyFill="1" applyBorder="1" applyAlignment="1">
      <alignment horizontal="left" vertical="center" wrapText="1"/>
    </xf>
    <xf numFmtId="0" fontId="32" fillId="15" borderId="4" xfId="5" applyFont="1" applyFill="1" applyBorder="1" applyAlignment="1">
      <alignment horizontal="left" vertical="center" wrapText="1"/>
    </xf>
    <xf numFmtId="0" fontId="28" fillId="2" borderId="1" xfId="5" applyFont="1" applyFill="1" applyBorder="1" applyAlignment="1">
      <alignment horizontal="left" vertical="top" wrapText="1"/>
    </xf>
    <xf numFmtId="0" fontId="28" fillId="2" borderId="2" xfId="5" applyFont="1" applyFill="1" applyBorder="1" applyAlignment="1">
      <alignment horizontal="left" vertical="top" wrapText="1"/>
    </xf>
    <xf numFmtId="0" fontId="28" fillId="2" borderId="4" xfId="5" applyFont="1" applyFill="1" applyBorder="1" applyAlignment="1">
      <alignment horizontal="left" vertical="top" wrapText="1"/>
    </xf>
    <xf numFmtId="0" fontId="29" fillId="2" borderId="1" xfId="5" applyFont="1" applyFill="1" applyBorder="1" applyAlignment="1">
      <alignment vertical="center" wrapText="1"/>
    </xf>
    <xf numFmtId="0" fontId="29" fillId="2" borderId="2" xfId="5" applyFont="1" applyFill="1" applyBorder="1" applyAlignment="1">
      <alignment vertical="center" wrapText="1"/>
    </xf>
    <xf numFmtId="0" fontId="29" fillId="2" borderId="4" xfId="5" applyFont="1" applyFill="1" applyBorder="1" applyAlignment="1">
      <alignment vertical="center" wrapText="1"/>
    </xf>
    <xf numFmtId="0" fontId="27" fillId="15" borderId="1" xfId="5" applyFont="1" applyFill="1" applyBorder="1" applyAlignment="1">
      <alignment horizontal="left" vertical="center" wrapText="1"/>
    </xf>
    <xf numFmtId="0" fontId="27" fillId="15" borderId="2" xfId="5" applyFont="1" applyFill="1" applyBorder="1" applyAlignment="1">
      <alignment horizontal="left" vertical="center" wrapText="1"/>
    </xf>
    <xf numFmtId="0" fontId="27" fillId="15" borderId="4" xfId="5" applyFont="1" applyFill="1" applyBorder="1" applyAlignment="1">
      <alignment horizontal="left" vertical="center" wrapText="1"/>
    </xf>
    <xf numFmtId="0" fontId="29" fillId="2" borderId="1" xfId="5" applyFont="1" applyFill="1" applyBorder="1" applyAlignment="1">
      <alignment horizontal="left" vertical="center"/>
    </xf>
    <xf numFmtId="0" fontId="29" fillId="2" borderId="2" xfId="5" applyFont="1" applyFill="1" applyBorder="1" applyAlignment="1">
      <alignment horizontal="left" vertical="center"/>
    </xf>
    <xf numFmtId="0" fontId="29" fillId="2" borderId="4" xfId="5" applyFont="1" applyFill="1" applyBorder="1" applyAlignment="1">
      <alignment horizontal="left" vertical="center"/>
    </xf>
    <xf numFmtId="0" fontId="27" fillId="15" borderId="3" xfId="5" applyFont="1" applyFill="1" applyBorder="1" applyAlignment="1">
      <alignment horizontal="left" vertical="center" wrapText="1"/>
    </xf>
    <xf numFmtId="0" fontId="29" fillId="2" borderId="1" xfId="5" applyFont="1" applyFill="1" applyBorder="1" applyAlignment="1">
      <alignment horizontal="left" vertical="top" wrapText="1"/>
    </xf>
    <xf numFmtId="0" fontId="29" fillId="2" borderId="2" xfId="5" applyFont="1" applyFill="1" applyBorder="1" applyAlignment="1">
      <alignment horizontal="left" vertical="top" wrapText="1"/>
    </xf>
    <xf numFmtId="0" fontId="29" fillId="2" borderId="4" xfId="5" applyFont="1" applyFill="1" applyBorder="1" applyAlignment="1">
      <alignment horizontal="left" vertical="top" wrapText="1"/>
    </xf>
    <xf numFmtId="0" fontId="32" fillId="5" borderId="3" xfId="4" applyNumberFormat="1" applyFont="1" applyFill="1" applyBorder="1" applyAlignment="1" applyProtection="1">
      <alignment horizontal="left" vertical="center" wrapText="1"/>
    </xf>
    <xf numFmtId="0" fontId="32" fillId="5" borderId="3" xfId="5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0" fontId="42" fillId="0" borderId="0" xfId="0" applyFont="1" applyAlignment="1">
      <alignment horizontal="center" vertical="center" wrapText="1"/>
    </xf>
  </cellXfs>
  <cellStyles count="6">
    <cellStyle name="Bad" xfId="3" builtinId="27"/>
    <cellStyle name="Neutral" xfId="4" builtinId="28"/>
    <cellStyle name="Normal" xfId="0" builtinId="0"/>
    <cellStyle name="Normalno 2" xfId="5" xr:uid="{2801CB1D-BBA8-43CE-B667-B9C2EF670FE9}"/>
    <cellStyle name="Obično_List4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C4FC6A"/>
      <color rgb="FFFFFFE5"/>
      <color rgb="FFE5FF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F63A5-1095-42B3-9398-D292C90EF184}">
  <dimension ref="A2:I45"/>
  <sheetViews>
    <sheetView workbookViewId="0">
      <selection activeCell="O19" sqref="O19"/>
    </sheetView>
  </sheetViews>
  <sheetFormatPr defaultRowHeight="15" x14ac:dyDescent="0.25"/>
  <sheetData>
    <row r="2" spans="1:9" ht="15" customHeight="1" x14ac:dyDescent="0.25">
      <c r="A2" s="307" t="s">
        <v>138</v>
      </c>
      <c r="B2" s="306"/>
      <c r="C2" s="306"/>
      <c r="D2" s="306"/>
      <c r="E2" s="306"/>
      <c r="F2" s="306"/>
      <c r="G2" s="306"/>
      <c r="H2" s="306"/>
      <c r="I2" s="306"/>
    </row>
    <row r="3" spans="1:9" ht="15" customHeight="1" x14ac:dyDescent="0.25">
      <c r="A3" s="307" t="s">
        <v>226</v>
      </c>
      <c r="B3" s="307"/>
      <c r="C3" s="307"/>
      <c r="D3" s="307"/>
      <c r="E3" s="307"/>
      <c r="F3" s="307"/>
      <c r="G3" s="307"/>
      <c r="H3" s="307"/>
      <c r="I3" s="307"/>
    </row>
    <row r="4" spans="1:9" ht="15" customHeight="1" x14ac:dyDescent="0.25">
      <c r="A4" s="307" t="s">
        <v>227</v>
      </c>
      <c r="B4" s="307"/>
      <c r="C4" s="307"/>
      <c r="D4" s="307"/>
      <c r="E4" s="307"/>
      <c r="F4" s="307"/>
      <c r="G4" s="307"/>
      <c r="H4" s="307"/>
      <c r="I4" s="307"/>
    </row>
    <row r="5" spans="1:9" ht="15" customHeight="1" x14ac:dyDescent="0.25">
      <c r="A5" s="307" t="s">
        <v>228</v>
      </c>
      <c r="B5" s="307"/>
      <c r="C5" s="307"/>
      <c r="D5" s="307"/>
      <c r="E5" s="307"/>
      <c r="F5" s="307"/>
      <c r="G5" s="307"/>
      <c r="H5" s="307"/>
      <c r="I5" s="307"/>
    </row>
    <row r="6" spans="1:9" ht="15" customHeight="1" x14ac:dyDescent="0.25">
      <c r="A6" s="307"/>
      <c r="B6" s="307"/>
      <c r="C6" s="307"/>
      <c r="D6" s="307"/>
      <c r="E6" s="307"/>
      <c r="F6" s="307"/>
      <c r="G6" s="307"/>
      <c r="H6" s="307"/>
      <c r="I6" s="307"/>
    </row>
    <row r="7" spans="1:9" ht="15.75" x14ac:dyDescent="0.25">
      <c r="A7" s="308"/>
      <c r="B7" s="308"/>
      <c r="C7" s="308"/>
      <c r="D7" s="308"/>
      <c r="E7" s="308"/>
      <c r="F7" s="308"/>
      <c r="G7" s="308"/>
      <c r="H7" s="308"/>
      <c r="I7" s="308"/>
    </row>
    <row r="8" spans="1:9" ht="15.75" x14ac:dyDescent="0.25">
      <c r="A8" s="308"/>
      <c r="B8" s="308"/>
      <c r="C8" s="308"/>
      <c r="D8" s="308"/>
      <c r="E8" s="308"/>
      <c r="F8" s="308"/>
      <c r="G8" s="308"/>
      <c r="H8" s="308"/>
      <c r="I8" s="308"/>
    </row>
    <row r="9" spans="1:9" ht="15.75" x14ac:dyDescent="0.25">
      <c r="A9" s="308"/>
      <c r="B9" s="308"/>
      <c r="C9" s="308"/>
      <c r="D9" s="308"/>
      <c r="E9" s="308"/>
      <c r="F9" s="308"/>
      <c r="G9" s="308"/>
      <c r="H9" s="308"/>
      <c r="I9" s="308"/>
    </row>
    <row r="10" spans="1:9" ht="15.75" x14ac:dyDescent="0.25">
      <c r="A10" s="308"/>
      <c r="B10" s="308"/>
      <c r="C10" s="308"/>
      <c r="D10" s="308"/>
      <c r="E10" s="308"/>
      <c r="F10" s="308"/>
      <c r="G10" s="308"/>
      <c r="H10" s="308"/>
      <c r="I10" s="308"/>
    </row>
    <row r="11" spans="1:9" ht="15.75" x14ac:dyDescent="0.25">
      <c r="A11" s="308"/>
      <c r="B11" s="308"/>
      <c r="C11" s="308"/>
      <c r="D11" s="308"/>
      <c r="E11" s="308"/>
      <c r="F11" s="308"/>
      <c r="G11" s="308"/>
      <c r="H11" s="308"/>
      <c r="I11" s="308"/>
    </row>
    <row r="14" spans="1:9" x14ac:dyDescent="0.25">
      <c r="A14" s="309" t="s">
        <v>225</v>
      </c>
      <c r="B14" s="309"/>
      <c r="C14" s="309"/>
      <c r="D14" s="309"/>
      <c r="E14" s="309"/>
      <c r="F14" s="309"/>
      <c r="G14" s="309"/>
      <c r="H14" s="309"/>
      <c r="I14" s="309"/>
    </row>
    <row r="15" spans="1:9" x14ac:dyDescent="0.25">
      <c r="A15" s="309"/>
      <c r="B15" s="309"/>
      <c r="C15" s="309"/>
      <c r="D15" s="309"/>
      <c r="E15" s="309"/>
      <c r="F15" s="309"/>
      <c r="G15" s="309"/>
      <c r="H15" s="309"/>
      <c r="I15" s="309"/>
    </row>
    <row r="16" spans="1:9" x14ac:dyDescent="0.25">
      <c r="A16" s="309"/>
      <c r="B16" s="309"/>
      <c r="C16" s="309"/>
      <c r="D16" s="309"/>
      <c r="E16" s="309"/>
      <c r="F16" s="309"/>
      <c r="G16" s="309"/>
      <c r="H16" s="309"/>
      <c r="I16" s="309"/>
    </row>
    <row r="17" spans="1:9" x14ac:dyDescent="0.25">
      <c r="A17" s="309"/>
      <c r="B17" s="309"/>
      <c r="C17" s="309"/>
      <c r="D17" s="309"/>
      <c r="E17" s="309"/>
      <c r="F17" s="309"/>
      <c r="G17" s="309"/>
      <c r="H17" s="309"/>
      <c r="I17" s="309"/>
    </row>
    <row r="18" spans="1:9" x14ac:dyDescent="0.25">
      <c r="A18" s="309"/>
      <c r="B18" s="309"/>
      <c r="C18" s="309"/>
      <c r="D18" s="309"/>
      <c r="E18" s="309"/>
      <c r="F18" s="309"/>
      <c r="G18" s="309"/>
      <c r="H18" s="309"/>
      <c r="I18" s="309"/>
    </row>
    <row r="42" spans="1:1" x14ac:dyDescent="0.25">
      <c r="A42" t="s">
        <v>230</v>
      </c>
    </row>
    <row r="43" spans="1:1" x14ac:dyDescent="0.25">
      <c r="A43" t="s">
        <v>231</v>
      </c>
    </row>
    <row r="45" spans="1:1" x14ac:dyDescent="0.25">
      <c r="A45" t="s">
        <v>229</v>
      </c>
    </row>
  </sheetData>
  <mergeCells count="1">
    <mergeCell ref="A14:I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34"/>
  <sheetViews>
    <sheetView tabSelected="1" zoomScaleNormal="100" workbookViewId="0">
      <selection activeCell="K9" sqref="K9"/>
    </sheetView>
  </sheetViews>
  <sheetFormatPr defaultRowHeight="15" x14ac:dyDescent="0.25"/>
  <cols>
    <col min="5" max="5" width="16.42578125" customWidth="1"/>
    <col min="6" max="6" width="14.42578125" customWidth="1"/>
    <col min="7" max="7" width="14.28515625" customWidth="1"/>
    <col min="8" max="8" width="13.28515625" customWidth="1"/>
    <col min="9" max="9" width="10.5703125" customWidth="1"/>
    <col min="10" max="10" width="9.28515625" customWidth="1"/>
    <col min="11" max="11" width="25.28515625" customWidth="1"/>
  </cols>
  <sheetData>
    <row r="1" spans="1:11" ht="42" customHeight="1" x14ac:dyDescent="0.25">
      <c r="A1" s="200" t="s">
        <v>50</v>
      </c>
      <c r="B1" s="200"/>
      <c r="C1" s="200"/>
      <c r="D1" s="200"/>
      <c r="E1" s="200"/>
      <c r="F1" s="200"/>
      <c r="G1" s="200"/>
      <c r="H1" s="200"/>
      <c r="I1" s="200"/>
      <c r="J1" s="200"/>
      <c r="K1" s="12"/>
    </row>
    <row r="2" spans="1:11" ht="18" customHeight="1" x14ac:dyDescent="0.25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"/>
    </row>
    <row r="3" spans="1:11" ht="15.75" customHeight="1" x14ac:dyDescent="0.25">
      <c r="A3" s="200" t="s">
        <v>11</v>
      </c>
      <c r="B3" s="200"/>
      <c r="C3" s="200"/>
      <c r="D3" s="200"/>
      <c r="E3" s="200"/>
      <c r="F3" s="200"/>
      <c r="G3" s="200"/>
      <c r="H3" s="200"/>
      <c r="I3" s="200"/>
      <c r="J3" s="200"/>
      <c r="K3" s="11"/>
    </row>
    <row r="4" spans="1:11" ht="15.75" x14ac:dyDescent="0.2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3"/>
    </row>
    <row r="5" spans="1:11" ht="18" customHeight="1" x14ac:dyDescent="0.25">
      <c r="A5" s="200" t="s">
        <v>39</v>
      </c>
      <c r="B5" s="200"/>
      <c r="C5" s="200"/>
      <c r="D5" s="200"/>
      <c r="E5" s="200"/>
      <c r="F5" s="200"/>
      <c r="G5" s="200"/>
      <c r="H5" s="200"/>
      <c r="I5" s="200"/>
      <c r="J5" s="200"/>
      <c r="K5" s="10"/>
    </row>
    <row r="6" spans="1:11" ht="18" customHeight="1" x14ac:dyDescent="0.25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10"/>
    </row>
    <row r="7" spans="1:11" ht="18" customHeight="1" x14ac:dyDescent="0.25">
      <c r="A7" s="229" t="s">
        <v>44</v>
      </c>
      <c r="B7" s="229"/>
      <c r="C7" s="229"/>
      <c r="D7" s="229"/>
      <c r="E7" s="229"/>
      <c r="F7" s="229"/>
      <c r="G7" s="229"/>
      <c r="H7" s="229"/>
      <c r="I7" s="229"/>
      <c r="J7" s="229"/>
    </row>
    <row r="8" spans="1:11" ht="51" x14ac:dyDescent="0.25">
      <c r="A8" s="213" t="s">
        <v>7</v>
      </c>
      <c r="B8" s="214"/>
      <c r="C8" s="214"/>
      <c r="D8" s="214"/>
      <c r="E8" s="215"/>
      <c r="F8" s="112" t="s">
        <v>63</v>
      </c>
      <c r="G8" s="112" t="s">
        <v>46</v>
      </c>
      <c r="H8" s="112" t="s">
        <v>70</v>
      </c>
      <c r="I8" s="112" t="s">
        <v>16</v>
      </c>
      <c r="J8" s="112" t="s">
        <v>37</v>
      </c>
    </row>
    <row r="9" spans="1:11" x14ac:dyDescent="0.25">
      <c r="A9" s="216">
        <v>1</v>
      </c>
      <c r="B9" s="217"/>
      <c r="C9" s="217"/>
      <c r="D9" s="217"/>
      <c r="E9" s="218"/>
      <c r="F9" s="146">
        <v>2</v>
      </c>
      <c r="G9" s="72">
        <v>3</v>
      </c>
      <c r="H9" s="72">
        <v>4</v>
      </c>
      <c r="I9" s="72" t="s">
        <v>223</v>
      </c>
      <c r="J9" s="72" t="s">
        <v>224</v>
      </c>
    </row>
    <row r="10" spans="1:11" x14ac:dyDescent="0.25">
      <c r="A10" s="206" t="s">
        <v>18</v>
      </c>
      <c r="B10" s="208"/>
      <c r="C10" s="208"/>
      <c r="D10" s="208"/>
      <c r="E10" s="209"/>
      <c r="F10" s="153">
        <v>2364392.7000000002</v>
      </c>
      <c r="G10" s="114">
        <v>3025084</v>
      </c>
      <c r="H10" s="114">
        <v>2819485.7</v>
      </c>
      <c r="I10" s="113">
        <f>H10/F10</f>
        <v>1.1924777554929855</v>
      </c>
      <c r="J10" s="113">
        <f>H10/G10</f>
        <v>0.93203550711319094</v>
      </c>
    </row>
    <row r="11" spans="1:11" x14ac:dyDescent="0.25">
      <c r="A11" s="210" t="s">
        <v>17</v>
      </c>
      <c r="B11" s="211"/>
      <c r="C11" s="211"/>
      <c r="D11" s="211"/>
      <c r="E11" s="212"/>
      <c r="F11" s="153">
        <v>0</v>
      </c>
      <c r="G11" s="114">
        <v>0</v>
      </c>
      <c r="H11" s="114">
        <v>0</v>
      </c>
      <c r="I11" s="113"/>
      <c r="J11" s="113"/>
    </row>
    <row r="12" spans="1:11" x14ac:dyDescent="0.25">
      <c r="A12" s="203" t="s">
        <v>0</v>
      </c>
      <c r="B12" s="204"/>
      <c r="C12" s="204"/>
      <c r="D12" s="204"/>
      <c r="E12" s="205"/>
      <c r="F12" s="154">
        <f>SUM(F10:F11)</f>
        <v>2364392.7000000002</v>
      </c>
      <c r="G12" s="154">
        <f t="shared" ref="G12:H12" si="0">SUM(G10:G11)</f>
        <v>3025084</v>
      </c>
      <c r="H12" s="154">
        <f t="shared" si="0"/>
        <v>2819485.7</v>
      </c>
      <c r="I12" s="147">
        <f>H12/F12</f>
        <v>1.1924777554929855</v>
      </c>
      <c r="J12" s="147">
        <f>H12/G12</f>
        <v>0.93203550711319094</v>
      </c>
    </row>
    <row r="13" spans="1:11" x14ac:dyDescent="0.25">
      <c r="A13" s="225" t="s">
        <v>19</v>
      </c>
      <c r="B13" s="226"/>
      <c r="C13" s="226"/>
      <c r="D13" s="226"/>
      <c r="E13" s="227"/>
      <c r="F13" s="68">
        <v>2295106.25</v>
      </c>
      <c r="G13" s="114">
        <v>2940354</v>
      </c>
      <c r="H13" s="114">
        <v>2730709.06</v>
      </c>
      <c r="I13" s="113">
        <f>H13/F13</f>
        <v>1.1897963591010221</v>
      </c>
      <c r="J13" s="113">
        <f>H13/G13</f>
        <v>0.92870078228675867</v>
      </c>
    </row>
    <row r="14" spans="1:11" x14ac:dyDescent="0.25">
      <c r="A14" s="219" t="s">
        <v>20</v>
      </c>
      <c r="B14" s="220"/>
      <c r="C14" s="220"/>
      <c r="D14" s="220"/>
      <c r="E14" s="221"/>
      <c r="F14" s="153">
        <v>74646.75</v>
      </c>
      <c r="G14" s="67">
        <v>86725</v>
      </c>
      <c r="H14" s="67">
        <v>81518.559999999998</v>
      </c>
      <c r="I14" s="113">
        <f>H14/F14</f>
        <v>1.0920577252191153</v>
      </c>
      <c r="J14" s="113">
        <f>H14/G14</f>
        <v>0.93996609974055922</v>
      </c>
    </row>
    <row r="15" spans="1:11" x14ac:dyDescent="0.25">
      <c r="A15" s="148" t="s">
        <v>1</v>
      </c>
      <c r="B15" s="149"/>
      <c r="C15" s="149"/>
      <c r="D15" s="149"/>
      <c r="E15" s="149"/>
      <c r="F15" s="154">
        <f>SUM(F13:F14)</f>
        <v>2369753</v>
      </c>
      <c r="G15" s="154">
        <f t="shared" ref="G15:H15" si="1">SUM(G13:G14)</f>
        <v>3027079</v>
      </c>
      <c r="H15" s="154">
        <f t="shared" si="1"/>
        <v>2812227.62</v>
      </c>
      <c r="I15" s="147">
        <f>H15/F15</f>
        <v>1.1867176114979072</v>
      </c>
      <c r="J15" s="147">
        <f>H15/G15</f>
        <v>0.92902353060491649</v>
      </c>
    </row>
    <row r="16" spans="1:11" x14ac:dyDescent="0.25">
      <c r="A16" s="222" t="s">
        <v>2</v>
      </c>
      <c r="B16" s="223"/>
      <c r="C16" s="223"/>
      <c r="D16" s="223"/>
      <c r="E16" s="224"/>
      <c r="F16" s="155">
        <f>F12-F15</f>
        <v>-5360.2999999998137</v>
      </c>
      <c r="G16" s="155">
        <f t="shared" ref="G16:H16" si="2">G12-G15</f>
        <v>-1995</v>
      </c>
      <c r="H16" s="155">
        <f t="shared" si="2"/>
        <v>7258.0800000000745</v>
      </c>
      <c r="I16" s="147" t="s">
        <v>218</v>
      </c>
      <c r="J16" s="147" t="s">
        <v>218</v>
      </c>
    </row>
    <row r="17" spans="1:47" ht="18" x14ac:dyDescent="0.25">
      <c r="A17" s="228"/>
      <c r="B17" s="228"/>
      <c r="C17" s="228"/>
      <c r="D17" s="228"/>
      <c r="E17" s="228"/>
      <c r="F17" s="228"/>
      <c r="G17" s="228"/>
      <c r="H17" s="228"/>
      <c r="I17" s="228"/>
      <c r="J17" s="228"/>
      <c r="K17" s="1"/>
    </row>
    <row r="18" spans="1:47" ht="18" customHeight="1" x14ac:dyDescent="0.25">
      <c r="A18" s="230" t="s">
        <v>43</v>
      </c>
      <c r="B18" s="230"/>
      <c r="C18" s="230"/>
      <c r="D18" s="230"/>
      <c r="E18" s="230"/>
      <c r="F18" s="230"/>
      <c r="G18" s="230"/>
      <c r="H18" s="230"/>
      <c r="I18" s="230"/>
      <c r="J18" s="230"/>
      <c r="K18" s="1"/>
    </row>
    <row r="19" spans="1:47" ht="38.25" x14ac:dyDescent="0.25">
      <c r="A19" s="234" t="s">
        <v>7</v>
      </c>
      <c r="B19" s="234"/>
      <c r="C19" s="234"/>
      <c r="D19" s="234"/>
      <c r="E19" s="234"/>
      <c r="F19" s="190" t="s">
        <v>45</v>
      </c>
      <c r="G19" s="190" t="s">
        <v>46</v>
      </c>
      <c r="H19" s="190" t="s">
        <v>48</v>
      </c>
      <c r="I19" s="190" t="s">
        <v>16</v>
      </c>
      <c r="J19" s="190" t="s">
        <v>37</v>
      </c>
    </row>
    <row r="20" spans="1:47" x14ac:dyDescent="0.25">
      <c r="A20" s="235">
        <v>1</v>
      </c>
      <c r="B20" s="236"/>
      <c r="C20" s="236"/>
      <c r="D20" s="236"/>
      <c r="E20" s="236"/>
      <c r="F20" s="191">
        <v>2</v>
      </c>
      <c r="G20" s="192">
        <v>3</v>
      </c>
      <c r="H20" s="192">
        <v>4</v>
      </c>
      <c r="I20" s="192" t="s">
        <v>223</v>
      </c>
      <c r="J20" s="192" t="s">
        <v>224</v>
      </c>
    </row>
    <row r="21" spans="1:47" ht="15.75" customHeight="1" x14ac:dyDescent="0.25">
      <c r="A21" s="206" t="s">
        <v>21</v>
      </c>
      <c r="B21" s="208"/>
      <c r="C21" s="208"/>
      <c r="D21" s="208"/>
      <c r="E21" s="208"/>
      <c r="F21" s="68">
        <v>0</v>
      </c>
      <c r="G21" s="67">
        <v>0</v>
      </c>
      <c r="H21" s="67">
        <v>0</v>
      </c>
      <c r="I21" s="67" t="s">
        <v>218</v>
      </c>
      <c r="J21" s="67" t="s">
        <v>218</v>
      </c>
    </row>
    <row r="22" spans="1:47" x14ac:dyDescent="0.25">
      <c r="A22" s="206" t="s">
        <v>22</v>
      </c>
      <c r="B22" s="207"/>
      <c r="C22" s="207"/>
      <c r="D22" s="207"/>
      <c r="E22" s="207"/>
      <c r="F22" s="68">
        <v>0</v>
      </c>
      <c r="G22" s="67">
        <v>0</v>
      </c>
      <c r="H22" s="67">
        <v>0</v>
      </c>
      <c r="I22" s="67" t="s">
        <v>218</v>
      </c>
      <c r="J22" s="67" t="s">
        <v>218</v>
      </c>
    </row>
    <row r="23" spans="1:47" ht="15" customHeight="1" x14ac:dyDescent="0.25">
      <c r="A23" s="231" t="s">
        <v>38</v>
      </c>
      <c r="B23" s="232"/>
      <c r="C23" s="232"/>
      <c r="D23" s="232"/>
      <c r="E23" s="233"/>
      <c r="F23" s="150">
        <f>SUM(F21:F22)</f>
        <v>0</v>
      </c>
      <c r="G23" s="151"/>
      <c r="H23" s="151"/>
      <c r="I23" s="151" t="s">
        <v>218</v>
      </c>
      <c r="J23" s="151" t="s">
        <v>218</v>
      </c>
    </row>
    <row r="24" spans="1:47" s="16" customFormat="1" ht="15" customHeight="1" x14ac:dyDescent="0.25">
      <c r="A24" s="206" t="s">
        <v>219</v>
      </c>
      <c r="B24" s="207"/>
      <c r="C24" s="207"/>
      <c r="D24" s="207"/>
      <c r="E24" s="207"/>
      <c r="F24" s="68">
        <v>7350.69</v>
      </c>
      <c r="G24" s="67">
        <v>1995</v>
      </c>
      <c r="H24" s="67">
        <v>1990.39</v>
      </c>
      <c r="I24" s="67" t="s">
        <v>218</v>
      </c>
      <c r="J24" s="145">
        <f>H24/G24</f>
        <v>0.99768922305764418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</row>
    <row r="25" spans="1:47" s="19" customFormat="1" x14ac:dyDescent="0.25">
      <c r="A25" s="231" t="s">
        <v>69</v>
      </c>
      <c r="B25" s="232"/>
      <c r="C25" s="232"/>
      <c r="D25" s="232"/>
      <c r="E25" s="233"/>
      <c r="F25" s="150">
        <v>1990.39</v>
      </c>
      <c r="G25" s="151">
        <v>0</v>
      </c>
      <c r="H25" s="151">
        <v>9248.4699999999993</v>
      </c>
      <c r="I25" s="152">
        <f>H25/F25</f>
        <v>4.646561729108365</v>
      </c>
      <c r="J25" s="151" t="s">
        <v>218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</row>
    <row r="27" spans="1:47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5"/>
    </row>
    <row r="28" spans="1:47" x14ac:dyDescent="0.25">
      <c r="A28" s="201"/>
      <c r="B28" s="201"/>
      <c r="C28" s="201"/>
      <c r="D28" s="201"/>
      <c r="E28" s="201"/>
      <c r="F28" s="201"/>
      <c r="G28" s="201"/>
      <c r="H28" s="201"/>
      <c r="I28" s="201"/>
      <c r="J28" s="201"/>
    </row>
    <row r="29" spans="1:47" ht="15" customHeight="1" x14ac:dyDescent="0.25">
      <c r="A29" s="201"/>
      <c r="B29" s="201"/>
      <c r="C29" s="201"/>
      <c r="D29" s="201"/>
      <c r="E29" s="201"/>
      <c r="F29" s="201"/>
      <c r="G29" s="201"/>
      <c r="H29" s="201"/>
      <c r="I29" s="201"/>
      <c r="J29" s="201"/>
    </row>
    <row r="30" spans="1:47" ht="15" customHeight="1" x14ac:dyDescent="0.25">
      <c r="A30" s="201"/>
      <c r="B30" s="201"/>
      <c r="C30" s="201"/>
      <c r="D30" s="201"/>
      <c r="E30" s="201"/>
      <c r="F30" s="201"/>
      <c r="G30" s="201"/>
      <c r="H30" s="201"/>
      <c r="I30" s="201"/>
      <c r="J30" s="201"/>
    </row>
    <row r="31" spans="1:47" ht="15" customHeight="1" x14ac:dyDescent="0.25">
      <c r="A31" s="201"/>
      <c r="B31" s="201"/>
      <c r="C31" s="201"/>
      <c r="D31" s="201"/>
      <c r="E31" s="201"/>
      <c r="F31" s="201"/>
      <c r="G31" s="201"/>
      <c r="H31" s="201"/>
      <c r="I31" s="201"/>
      <c r="J31" s="201"/>
    </row>
    <row r="32" spans="1:47" ht="36.75" customHeight="1" x14ac:dyDescent="0.25">
      <c r="A32" s="201"/>
      <c r="B32" s="201"/>
      <c r="C32" s="201"/>
      <c r="D32" s="201"/>
      <c r="E32" s="201"/>
      <c r="F32" s="201"/>
      <c r="G32" s="201"/>
      <c r="H32" s="201"/>
      <c r="I32" s="201"/>
      <c r="J32" s="201"/>
    </row>
    <row r="33" spans="1:10" ht="15" customHeight="1" x14ac:dyDescent="0.25">
      <c r="A33" s="202"/>
      <c r="B33" s="202"/>
      <c r="C33" s="202"/>
      <c r="D33" s="202"/>
      <c r="E33" s="202"/>
      <c r="F33" s="202"/>
      <c r="G33" s="202"/>
      <c r="H33" s="202"/>
      <c r="I33" s="202"/>
      <c r="J33" s="202"/>
    </row>
    <row r="34" spans="1:10" x14ac:dyDescent="0.25">
      <c r="A34" s="202"/>
      <c r="B34" s="202"/>
      <c r="C34" s="202"/>
      <c r="D34" s="202"/>
      <c r="E34" s="202"/>
      <c r="F34" s="202"/>
      <c r="G34" s="202"/>
      <c r="H34" s="202"/>
      <c r="I34" s="202"/>
      <c r="J34" s="202"/>
    </row>
  </sheetData>
  <mergeCells count="29">
    <mergeCell ref="A18:J18"/>
    <mergeCell ref="A25:E25"/>
    <mergeCell ref="A23:E23"/>
    <mergeCell ref="A24:E24"/>
    <mergeCell ref="A19:E19"/>
    <mergeCell ref="A20:E20"/>
    <mergeCell ref="A21:E21"/>
    <mergeCell ref="A4:J4"/>
    <mergeCell ref="A6:J6"/>
    <mergeCell ref="A17:J17"/>
    <mergeCell ref="A5:J5"/>
    <mergeCell ref="A3:J3"/>
    <mergeCell ref="A7:J7"/>
    <mergeCell ref="A1:J1"/>
    <mergeCell ref="A31:J32"/>
    <mergeCell ref="A33:J34"/>
    <mergeCell ref="A12:E12"/>
    <mergeCell ref="A22:E22"/>
    <mergeCell ref="A10:E10"/>
    <mergeCell ref="A11:E11"/>
    <mergeCell ref="A8:E8"/>
    <mergeCell ref="A9:E9"/>
    <mergeCell ref="A14:E14"/>
    <mergeCell ref="A16:E16"/>
    <mergeCell ref="A13:E13"/>
    <mergeCell ref="A28:J28"/>
    <mergeCell ref="A29:J29"/>
    <mergeCell ref="A30:J30"/>
    <mergeCell ref="A2:J2"/>
  </mergeCells>
  <pageMargins left="0.25" right="0.25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6"/>
  <sheetViews>
    <sheetView topLeftCell="A64" zoomScaleNormal="100" workbookViewId="0">
      <selection activeCell="A4" sqref="A4:J96"/>
    </sheetView>
  </sheetViews>
  <sheetFormatPr defaultRowHeight="15" x14ac:dyDescent="0.25"/>
  <cols>
    <col min="1" max="2" width="4" customWidth="1"/>
    <col min="3" max="3" width="5.42578125" customWidth="1"/>
    <col min="4" max="4" width="5.7109375" customWidth="1"/>
    <col min="5" max="5" width="45" customWidth="1"/>
    <col min="6" max="6" width="15.28515625" customWidth="1"/>
    <col min="7" max="7" width="14.5703125" customWidth="1"/>
    <col min="8" max="8" width="14.140625" customWidth="1"/>
    <col min="9" max="9" width="10.5703125" customWidth="1"/>
    <col min="10" max="10" width="10.7109375" customWidth="1"/>
  </cols>
  <sheetData>
    <row r="1" spans="1:10" ht="15.75" x14ac:dyDescent="0.25">
      <c r="A1" s="200"/>
      <c r="B1" s="200"/>
      <c r="C1" s="200"/>
      <c r="D1" s="200"/>
      <c r="E1" s="200"/>
      <c r="F1" s="200"/>
      <c r="G1" s="200"/>
      <c r="H1" s="200"/>
      <c r="I1" s="200"/>
      <c r="J1" s="200"/>
    </row>
    <row r="2" spans="1:10" ht="15.75" customHeight="1" x14ac:dyDescent="0.25">
      <c r="A2" s="200" t="s">
        <v>11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 ht="15.75" x14ac:dyDescent="0.25">
      <c r="A3" s="200"/>
      <c r="B3" s="200"/>
      <c r="C3" s="200"/>
      <c r="D3" s="200"/>
      <c r="E3" s="200"/>
      <c r="F3" s="200"/>
      <c r="G3" s="200"/>
      <c r="H3" s="200"/>
      <c r="I3" s="200"/>
      <c r="J3" s="200"/>
    </row>
    <row r="4" spans="1:10" ht="15.75" customHeight="1" x14ac:dyDescent="0.25">
      <c r="A4" s="200" t="s">
        <v>41</v>
      </c>
      <c r="B4" s="200"/>
      <c r="C4" s="200"/>
      <c r="D4" s="200"/>
      <c r="E4" s="200"/>
      <c r="F4" s="200"/>
      <c r="G4" s="200"/>
      <c r="H4" s="200"/>
      <c r="I4" s="200"/>
      <c r="J4" s="200"/>
    </row>
    <row r="5" spans="1:10" ht="15.75" x14ac:dyDescent="0.25">
      <c r="A5" s="200"/>
      <c r="B5" s="200"/>
      <c r="C5" s="200"/>
      <c r="D5" s="200"/>
      <c r="E5" s="200"/>
      <c r="F5" s="200"/>
      <c r="G5" s="200"/>
      <c r="H5" s="200"/>
      <c r="I5" s="200"/>
      <c r="J5" s="200"/>
    </row>
    <row r="6" spans="1:10" ht="15.75" customHeight="1" x14ac:dyDescent="0.25">
      <c r="A6" s="200" t="s">
        <v>28</v>
      </c>
      <c r="B6" s="200"/>
      <c r="C6" s="200"/>
      <c r="D6" s="200"/>
      <c r="E6" s="200"/>
      <c r="F6" s="200"/>
      <c r="G6" s="200"/>
      <c r="H6" s="200"/>
      <c r="I6" s="200"/>
      <c r="J6" s="200"/>
    </row>
    <row r="7" spans="1:10" ht="15.75" x14ac:dyDescent="0.25">
      <c r="A7" s="240"/>
      <c r="B7" s="240"/>
      <c r="C7" s="240"/>
      <c r="D7" s="240"/>
      <c r="E7" s="240"/>
      <c r="F7" s="240"/>
      <c r="G7" s="240"/>
      <c r="H7" s="240"/>
      <c r="I7" s="240"/>
      <c r="J7" s="240"/>
    </row>
    <row r="8" spans="1:10" ht="45" customHeight="1" x14ac:dyDescent="0.25">
      <c r="A8" s="237" t="s">
        <v>7</v>
      </c>
      <c r="B8" s="238"/>
      <c r="C8" s="238"/>
      <c r="D8" s="238"/>
      <c r="E8" s="239"/>
      <c r="F8" s="73" t="s">
        <v>63</v>
      </c>
      <c r="G8" s="73" t="s">
        <v>46</v>
      </c>
      <c r="H8" s="73" t="s">
        <v>70</v>
      </c>
      <c r="I8" s="73" t="s">
        <v>16</v>
      </c>
      <c r="J8" s="73" t="s">
        <v>37</v>
      </c>
    </row>
    <row r="9" spans="1:10" x14ac:dyDescent="0.25">
      <c r="A9" s="237">
        <v>1</v>
      </c>
      <c r="B9" s="238"/>
      <c r="C9" s="238"/>
      <c r="D9" s="238"/>
      <c r="E9" s="239"/>
      <c r="F9" s="73">
        <v>2</v>
      </c>
      <c r="G9" s="73">
        <v>3</v>
      </c>
      <c r="H9" s="73">
        <v>4</v>
      </c>
      <c r="I9" s="73" t="s">
        <v>223</v>
      </c>
      <c r="J9" s="73" t="s">
        <v>224</v>
      </c>
    </row>
    <row r="10" spans="1:10" x14ac:dyDescent="0.25">
      <c r="A10" s="74"/>
      <c r="B10" s="74"/>
      <c r="C10" s="74"/>
      <c r="D10" s="74"/>
      <c r="E10" s="74" t="s">
        <v>36</v>
      </c>
      <c r="F10" s="75">
        <f>F11</f>
        <v>2364392.6999999997</v>
      </c>
      <c r="G10" s="75">
        <f t="shared" ref="G10:H10" si="0">G11</f>
        <v>3025084</v>
      </c>
      <c r="H10" s="108">
        <f t="shared" si="0"/>
        <v>2819485.7</v>
      </c>
      <c r="I10" s="91">
        <f t="shared" ref="I10:I19" si="1">H10/F10</f>
        <v>1.1924777554929857</v>
      </c>
      <c r="J10" s="91">
        <f>H10/G10</f>
        <v>0.93203550711319094</v>
      </c>
    </row>
    <row r="11" spans="1:10" x14ac:dyDescent="0.25">
      <c r="A11" s="74">
        <v>6</v>
      </c>
      <c r="B11" s="74"/>
      <c r="C11" s="74"/>
      <c r="D11" s="74"/>
      <c r="E11" s="74" t="s">
        <v>3</v>
      </c>
      <c r="F11" s="75">
        <f>F12+F20+F23+F26+F32</f>
        <v>2364392.6999999997</v>
      </c>
      <c r="G11" s="75">
        <f t="shared" ref="G11:H11" si="2">G12+G20+G23+G26+G32</f>
        <v>3025084</v>
      </c>
      <c r="H11" s="75">
        <f t="shared" si="2"/>
        <v>2819485.7</v>
      </c>
      <c r="I11" s="91">
        <f t="shared" si="1"/>
        <v>1.1924777554929857</v>
      </c>
      <c r="J11" s="91">
        <f>H11/G11</f>
        <v>0.93203550711319094</v>
      </c>
    </row>
    <row r="12" spans="1:10" ht="25.5" x14ac:dyDescent="0.25">
      <c r="A12" s="76"/>
      <c r="B12" s="76">
        <v>63</v>
      </c>
      <c r="C12" s="76"/>
      <c r="D12" s="76"/>
      <c r="E12" s="76" t="s">
        <v>13</v>
      </c>
      <c r="F12" s="77">
        <f>F13+F15+F18</f>
        <v>1791131.3499999999</v>
      </c>
      <c r="G12" s="77">
        <f t="shared" ref="G12:H12" si="3">G13+G15+G18</f>
        <v>2400562</v>
      </c>
      <c r="H12" s="109">
        <f t="shared" si="3"/>
        <v>2211669.7999999998</v>
      </c>
      <c r="I12" s="92">
        <f t="shared" si="1"/>
        <v>1.2347892855540716</v>
      </c>
      <c r="J12" s="92">
        <f>H12/G12</f>
        <v>0.92131334245897412</v>
      </c>
    </row>
    <row r="13" spans="1:10" ht="25.5" x14ac:dyDescent="0.25">
      <c r="A13" s="96"/>
      <c r="B13" s="96"/>
      <c r="C13" s="96">
        <v>633</v>
      </c>
      <c r="D13" s="96"/>
      <c r="E13" s="97" t="s">
        <v>71</v>
      </c>
      <c r="F13" s="98">
        <f>F14</f>
        <v>957</v>
      </c>
      <c r="G13" s="98">
        <f t="shared" ref="G13:H13" si="4">G14</f>
        <v>0</v>
      </c>
      <c r="H13" s="110">
        <f t="shared" si="4"/>
        <v>0</v>
      </c>
      <c r="I13" s="102">
        <f t="shared" si="1"/>
        <v>0</v>
      </c>
      <c r="J13" s="102">
        <v>0</v>
      </c>
    </row>
    <row r="14" spans="1:10" ht="25.5" x14ac:dyDescent="0.25">
      <c r="A14" s="4"/>
      <c r="B14" s="4"/>
      <c r="C14" s="4"/>
      <c r="D14" s="5">
        <v>6331</v>
      </c>
      <c r="E14" s="7" t="s">
        <v>72</v>
      </c>
      <c r="F14" s="69">
        <v>957</v>
      </c>
      <c r="G14" s="69">
        <v>0</v>
      </c>
      <c r="H14" s="95">
        <v>0</v>
      </c>
      <c r="I14" s="94">
        <f t="shared" si="1"/>
        <v>0</v>
      </c>
      <c r="J14" s="94">
        <v>0</v>
      </c>
    </row>
    <row r="15" spans="1:10" ht="25.5" x14ac:dyDescent="0.25">
      <c r="A15" s="96"/>
      <c r="B15" s="96"/>
      <c r="C15" s="99">
        <v>636</v>
      </c>
      <c r="D15" s="99"/>
      <c r="E15" s="97" t="s">
        <v>73</v>
      </c>
      <c r="F15" s="98">
        <f>SUM(F16:F17)</f>
        <v>1783547.15</v>
      </c>
      <c r="G15" s="98">
        <f t="shared" ref="G15:H15" si="5">SUM(G16:G17)</f>
        <v>2400562</v>
      </c>
      <c r="H15" s="110">
        <f t="shared" si="5"/>
        <v>2211669.7999999998</v>
      </c>
      <c r="I15" s="102">
        <f t="shared" si="1"/>
        <v>1.240039995578474</v>
      </c>
      <c r="J15" s="102">
        <f>H15/G15</f>
        <v>0.92131334245897412</v>
      </c>
    </row>
    <row r="16" spans="1:10" ht="25.5" x14ac:dyDescent="0.25">
      <c r="A16" s="4"/>
      <c r="B16" s="4"/>
      <c r="C16" s="5"/>
      <c r="D16" s="5">
        <v>6361</v>
      </c>
      <c r="E16" s="70" t="s">
        <v>74</v>
      </c>
      <c r="F16" s="69">
        <v>1746021.76</v>
      </c>
      <c r="G16" s="69">
        <v>2358937</v>
      </c>
      <c r="H16" s="95">
        <v>2168617.29</v>
      </c>
      <c r="I16" s="94">
        <f t="shared" si="1"/>
        <v>1.2420333696184864</v>
      </c>
      <c r="J16" s="94">
        <f>H16/G16</f>
        <v>0.91931971476983065</v>
      </c>
    </row>
    <row r="17" spans="1:11" ht="25.5" x14ac:dyDescent="0.25">
      <c r="A17" s="4"/>
      <c r="B17" s="9"/>
      <c r="C17" s="5"/>
      <c r="D17" s="5">
        <v>6362</v>
      </c>
      <c r="E17" s="70" t="s">
        <v>75</v>
      </c>
      <c r="F17" s="69">
        <v>37525.39</v>
      </c>
      <c r="G17" s="69">
        <v>41625</v>
      </c>
      <c r="H17" s="95">
        <v>43052.51</v>
      </c>
      <c r="I17" s="94">
        <f t="shared" si="1"/>
        <v>1.1472901414215815</v>
      </c>
      <c r="J17" s="94">
        <f>H17/G17</f>
        <v>1.0342945345345347</v>
      </c>
    </row>
    <row r="18" spans="1:11" x14ac:dyDescent="0.25">
      <c r="A18" s="96"/>
      <c r="B18" s="100"/>
      <c r="C18" s="99">
        <v>638</v>
      </c>
      <c r="D18" s="99"/>
      <c r="E18" s="101" t="s">
        <v>76</v>
      </c>
      <c r="F18" s="98">
        <f>F19</f>
        <v>6627.2</v>
      </c>
      <c r="G18" s="98">
        <f t="shared" ref="G18:H18" si="6">G19</f>
        <v>0</v>
      </c>
      <c r="H18" s="110">
        <f t="shared" si="6"/>
        <v>0</v>
      </c>
      <c r="I18" s="102">
        <f t="shared" si="1"/>
        <v>0</v>
      </c>
      <c r="J18" s="102">
        <v>0</v>
      </c>
    </row>
    <row r="19" spans="1:11" x14ac:dyDescent="0.25">
      <c r="A19" s="4"/>
      <c r="B19" s="4"/>
      <c r="C19" s="5"/>
      <c r="D19" s="5">
        <v>6381</v>
      </c>
      <c r="E19" s="70" t="s">
        <v>77</v>
      </c>
      <c r="F19" s="69">
        <v>6627.2</v>
      </c>
      <c r="G19" s="69">
        <v>0</v>
      </c>
      <c r="H19" s="95">
        <v>0</v>
      </c>
      <c r="I19" s="94">
        <f t="shared" si="1"/>
        <v>0</v>
      </c>
      <c r="J19" s="94">
        <v>0</v>
      </c>
      <c r="K19" s="81"/>
    </row>
    <row r="20" spans="1:11" x14ac:dyDescent="0.25">
      <c r="A20" s="78"/>
      <c r="B20" s="78">
        <v>64</v>
      </c>
      <c r="C20" s="79"/>
      <c r="D20" s="79"/>
      <c r="E20" s="76" t="s">
        <v>78</v>
      </c>
      <c r="F20" s="111">
        <f>F21</f>
        <v>0.03</v>
      </c>
      <c r="G20" s="111">
        <f t="shared" ref="G20:H21" si="7">G21</f>
        <v>0</v>
      </c>
      <c r="H20" s="111">
        <f t="shared" si="7"/>
        <v>0.34</v>
      </c>
      <c r="I20" s="92">
        <v>0</v>
      </c>
      <c r="J20" s="92">
        <v>0</v>
      </c>
    </row>
    <row r="21" spans="1:11" ht="30.75" customHeight="1" x14ac:dyDescent="0.25">
      <c r="A21" s="96"/>
      <c r="B21" s="96"/>
      <c r="C21" s="99">
        <v>641</v>
      </c>
      <c r="D21" s="99"/>
      <c r="E21" s="97" t="s">
        <v>79</v>
      </c>
      <c r="F21" s="98">
        <f>F22</f>
        <v>0.03</v>
      </c>
      <c r="G21" s="98">
        <f t="shared" si="7"/>
        <v>0</v>
      </c>
      <c r="H21" s="110">
        <f t="shared" si="7"/>
        <v>0.34</v>
      </c>
      <c r="I21" s="102">
        <v>0</v>
      </c>
      <c r="J21" s="102">
        <v>0</v>
      </c>
    </row>
    <row r="22" spans="1:11" x14ac:dyDescent="0.25">
      <c r="A22" s="4"/>
      <c r="B22" s="4"/>
      <c r="C22" s="4"/>
      <c r="D22" s="5">
        <v>6413</v>
      </c>
      <c r="E22" s="7" t="s">
        <v>80</v>
      </c>
      <c r="F22" s="69">
        <v>0.03</v>
      </c>
      <c r="G22" s="69">
        <v>0</v>
      </c>
      <c r="H22" s="95">
        <v>0.34</v>
      </c>
      <c r="I22" s="94">
        <v>0</v>
      </c>
      <c r="J22" s="94">
        <v>0</v>
      </c>
    </row>
    <row r="23" spans="1:11" ht="25.5" x14ac:dyDescent="0.25">
      <c r="A23" s="78"/>
      <c r="B23" s="78">
        <v>65</v>
      </c>
      <c r="C23" s="78"/>
      <c r="D23" s="78"/>
      <c r="E23" s="80" t="s">
        <v>220</v>
      </c>
      <c r="F23" s="77">
        <f>F24</f>
        <v>47281.74</v>
      </c>
      <c r="G23" s="77">
        <f t="shared" ref="G23:H24" si="8">G24</f>
        <v>59076</v>
      </c>
      <c r="H23" s="109">
        <f t="shared" si="8"/>
        <v>52825.43</v>
      </c>
      <c r="I23" s="92">
        <f t="shared" ref="I23:I29" si="9">H23/F23</f>
        <v>1.1172480116002499</v>
      </c>
      <c r="J23" s="92">
        <f t="shared" ref="J23:J35" si="10">H23/G23</f>
        <v>0.89419442751709666</v>
      </c>
    </row>
    <row r="24" spans="1:11" x14ac:dyDescent="0.25">
      <c r="A24" s="96"/>
      <c r="B24" s="96"/>
      <c r="C24" s="96">
        <v>652</v>
      </c>
      <c r="D24" s="96"/>
      <c r="E24" s="97" t="s">
        <v>81</v>
      </c>
      <c r="F24" s="98">
        <f>F25</f>
        <v>47281.74</v>
      </c>
      <c r="G24" s="98">
        <f t="shared" si="8"/>
        <v>59076</v>
      </c>
      <c r="H24" s="110">
        <f t="shared" si="8"/>
        <v>52825.43</v>
      </c>
      <c r="I24" s="102">
        <f t="shared" si="9"/>
        <v>1.1172480116002499</v>
      </c>
      <c r="J24" s="102">
        <f t="shared" si="10"/>
        <v>0.89419442751709666</v>
      </c>
    </row>
    <row r="25" spans="1:11" x14ac:dyDescent="0.25">
      <c r="A25" s="4"/>
      <c r="B25" s="4"/>
      <c r="C25" s="4"/>
      <c r="D25" s="5">
        <v>6526</v>
      </c>
      <c r="E25" s="7" t="s">
        <v>82</v>
      </c>
      <c r="F25" s="69">
        <v>47281.74</v>
      </c>
      <c r="G25" s="69">
        <v>59076</v>
      </c>
      <c r="H25" s="95">
        <v>52825.43</v>
      </c>
      <c r="I25" s="94">
        <f t="shared" si="9"/>
        <v>1.1172480116002499</v>
      </c>
      <c r="J25" s="94">
        <f t="shared" si="10"/>
        <v>0.89419442751709666</v>
      </c>
    </row>
    <row r="26" spans="1:11" ht="38.25" x14ac:dyDescent="0.25">
      <c r="A26" s="78"/>
      <c r="B26" s="78">
        <v>66</v>
      </c>
      <c r="C26" s="78"/>
      <c r="D26" s="78"/>
      <c r="E26" s="80" t="s">
        <v>83</v>
      </c>
      <c r="F26" s="77">
        <f>F27+F29</f>
        <v>8959.9</v>
      </c>
      <c r="G26" s="77">
        <f t="shared" ref="G26:H26" si="11">G27+G29</f>
        <v>15400</v>
      </c>
      <c r="H26" s="109">
        <f t="shared" si="11"/>
        <v>11664.6</v>
      </c>
      <c r="I26" s="92">
        <f t="shared" si="9"/>
        <v>1.301867208339379</v>
      </c>
      <c r="J26" s="92">
        <f t="shared" si="10"/>
        <v>0.75744155844155847</v>
      </c>
    </row>
    <row r="27" spans="1:11" ht="25.5" x14ac:dyDescent="0.25">
      <c r="A27" s="96"/>
      <c r="B27" s="96"/>
      <c r="C27" s="96">
        <v>661</v>
      </c>
      <c r="D27" s="96"/>
      <c r="E27" s="97" t="s">
        <v>84</v>
      </c>
      <c r="F27" s="98">
        <f>F28</f>
        <v>2548.2399999999998</v>
      </c>
      <c r="G27" s="98">
        <f t="shared" ref="G27:H27" si="12">G28</f>
        <v>4000</v>
      </c>
      <c r="H27" s="110">
        <f t="shared" si="12"/>
        <v>4265.3</v>
      </c>
      <c r="I27" s="102">
        <f t="shared" si="9"/>
        <v>1.6738219320001257</v>
      </c>
      <c r="J27" s="102">
        <f t="shared" si="10"/>
        <v>1.066325</v>
      </c>
    </row>
    <row r="28" spans="1:11" x14ac:dyDescent="0.25">
      <c r="A28" s="4"/>
      <c r="B28" s="4"/>
      <c r="C28" s="4"/>
      <c r="D28" s="5">
        <v>6615</v>
      </c>
      <c r="E28" s="7" t="s">
        <v>85</v>
      </c>
      <c r="F28" s="69">
        <v>2548.2399999999998</v>
      </c>
      <c r="G28" s="69">
        <v>4000</v>
      </c>
      <c r="H28" s="95">
        <v>4265.3</v>
      </c>
      <c r="I28" s="94">
        <f t="shared" si="9"/>
        <v>1.6738219320001257</v>
      </c>
      <c r="J28" s="94">
        <f t="shared" si="10"/>
        <v>1.066325</v>
      </c>
    </row>
    <row r="29" spans="1:11" ht="38.25" x14ac:dyDescent="0.25">
      <c r="A29" s="96"/>
      <c r="B29" s="96"/>
      <c r="C29" s="96">
        <v>663</v>
      </c>
      <c r="D29" s="96"/>
      <c r="E29" s="97" t="s">
        <v>86</v>
      </c>
      <c r="F29" s="98">
        <f>SUM(F30:F31)</f>
        <v>6411.66</v>
      </c>
      <c r="G29" s="98">
        <f t="shared" ref="G29:H29" si="13">SUM(G30:G31)</f>
        <v>11400</v>
      </c>
      <c r="H29" s="110">
        <f t="shared" si="13"/>
        <v>7399.3</v>
      </c>
      <c r="I29" s="102">
        <f t="shared" si="9"/>
        <v>1.1540381118150371</v>
      </c>
      <c r="J29" s="102">
        <f t="shared" si="10"/>
        <v>0.64906140350877195</v>
      </c>
    </row>
    <row r="30" spans="1:11" x14ac:dyDescent="0.25">
      <c r="A30" s="4"/>
      <c r="B30" s="4"/>
      <c r="C30" s="4"/>
      <c r="D30" s="5">
        <v>6631</v>
      </c>
      <c r="E30" s="7" t="s">
        <v>88</v>
      </c>
      <c r="F30" s="69">
        <v>0</v>
      </c>
      <c r="G30" s="69">
        <v>100</v>
      </c>
      <c r="H30" s="95">
        <v>100</v>
      </c>
      <c r="I30" s="94">
        <v>0</v>
      </c>
      <c r="J30" s="94">
        <f t="shared" si="10"/>
        <v>1</v>
      </c>
    </row>
    <row r="31" spans="1:11" x14ac:dyDescent="0.25">
      <c r="A31" s="4"/>
      <c r="B31" s="4"/>
      <c r="C31" s="4"/>
      <c r="D31" s="5">
        <v>6632</v>
      </c>
      <c r="E31" s="7" t="s">
        <v>87</v>
      </c>
      <c r="F31" s="69">
        <v>6411.66</v>
      </c>
      <c r="G31" s="69">
        <v>11300</v>
      </c>
      <c r="H31" s="95">
        <v>7299.3</v>
      </c>
      <c r="I31" s="94">
        <f>H31/F31</f>
        <v>1.1384415268432824</v>
      </c>
      <c r="J31" s="94">
        <f t="shared" si="10"/>
        <v>0.64595575221238943</v>
      </c>
    </row>
    <row r="32" spans="1:11" ht="25.5" x14ac:dyDescent="0.25">
      <c r="A32" s="78"/>
      <c r="B32" s="78">
        <v>67</v>
      </c>
      <c r="C32" s="78"/>
      <c r="D32" s="78"/>
      <c r="E32" s="80" t="s">
        <v>89</v>
      </c>
      <c r="F32" s="77">
        <f>F33</f>
        <v>517019.68</v>
      </c>
      <c r="G32" s="77">
        <f t="shared" ref="G32:H32" si="14">G33</f>
        <v>550046</v>
      </c>
      <c r="H32" s="109">
        <f t="shared" si="14"/>
        <v>543325.53</v>
      </c>
      <c r="I32" s="92">
        <f>H32/F32</f>
        <v>1.0508797846921418</v>
      </c>
      <c r="J32" s="92">
        <f t="shared" si="10"/>
        <v>0.98778198550666674</v>
      </c>
    </row>
    <row r="33" spans="1:10" ht="25.5" x14ac:dyDescent="0.25">
      <c r="A33" s="96"/>
      <c r="B33" s="96"/>
      <c r="C33" s="96">
        <v>671</v>
      </c>
      <c r="D33" s="96"/>
      <c r="E33" s="97" t="s">
        <v>90</v>
      </c>
      <c r="F33" s="98">
        <f>SUM(F34:F35)</f>
        <v>517019.68</v>
      </c>
      <c r="G33" s="98">
        <f t="shared" ref="G33:H33" si="15">SUM(G34:G35)</f>
        <v>550046</v>
      </c>
      <c r="H33" s="110">
        <f t="shared" si="15"/>
        <v>543325.53</v>
      </c>
      <c r="I33" s="102">
        <f>H33/F33</f>
        <v>1.0508797846921418</v>
      </c>
      <c r="J33" s="102">
        <f t="shared" si="10"/>
        <v>0.98778198550666674</v>
      </c>
    </row>
    <row r="34" spans="1:10" ht="25.5" x14ac:dyDescent="0.25">
      <c r="A34" s="4"/>
      <c r="B34" s="4"/>
      <c r="C34" s="4"/>
      <c r="D34" s="5">
        <v>6711</v>
      </c>
      <c r="E34" s="7" t="s">
        <v>91</v>
      </c>
      <c r="F34" s="69">
        <v>517019.68</v>
      </c>
      <c r="G34" s="69">
        <v>523501</v>
      </c>
      <c r="H34" s="95">
        <v>516780.53</v>
      </c>
      <c r="I34" s="94">
        <f>H34/F34</f>
        <v>0.9995374450736576</v>
      </c>
      <c r="J34" s="94">
        <f t="shared" si="10"/>
        <v>0.98716245050152729</v>
      </c>
    </row>
    <row r="35" spans="1:10" ht="25.5" x14ac:dyDescent="0.25">
      <c r="A35" s="4"/>
      <c r="B35" s="4"/>
      <c r="C35" s="4"/>
      <c r="D35" s="5">
        <v>6712</v>
      </c>
      <c r="E35" s="7" t="s">
        <v>92</v>
      </c>
      <c r="F35" s="69">
        <v>0</v>
      </c>
      <c r="G35" s="69">
        <v>26545</v>
      </c>
      <c r="H35" s="95">
        <v>26545</v>
      </c>
      <c r="I35" s="94">
        <v>0</v>
      </c>
      <c r="J35" s="94">
        <f t="shared" si="10"/>
        <v>1</v>
      </c>
    </row>
    <row r="36" spans="1:10" ht="18" x14ac:dyDescent="0.25">
      <c r="A36" s="241"/>
      <c r="B36" s="241"/>
      <c r="C36" s="241"/>
      <c r="D36" s="241"/>
      <c r="E36" s="241"/>
      <c r="F36" s="241"/>
      <c r="G36" s="241"/>
      <c r="H36" s="241"/>
      <c r="I36" s="241"/>
      <c r="J36" s="241"/>
    </row>
    <row r="37" spans="1:10" ht="36.75" customHeight="1" x14ac:dyDescent="0.25">
      <c r="A37" s="237" t="s">
        <v>7</v>
      </c>
      <c r="B37" s="238"/>
      <c r="C37" s="238"/>
      <c r="D37" s="238"/>
      <c r="E37" s="239"/>
      <c r="F37" s="73" t="s">
        <v>63</v>
      </c>
      <c r="G37" s="73" t="s">
        <v>46</v>
      </c>
      <c r="H37" s="73" t="s">
        <v>70</v>
      </c>
      <c r="I37" s="73" t="s">
        <v>16</v>
      </c>
      <c r="J37" s="73" t="s">
        <v>37</v>
      </c>
    </row>
    <row r="38" spans="1:10" x14ac:dyDescent="0.25">
      <c r="A38" s="237">
        <v>1</v>
      </c>
      <c r="B38" s="238"/>
      <c r="C38" s="238"/>
      <c r="D38" s="238"/>
      <c r="E38" s="239"/>
      <c r="F38" s="73">
        <v>2</v>
      </c>
      <c r="G38" s="73">
        <v>3</v>
      </c>
      <c r="H38" s="73">
        <v>4</v>
      </c>
      <c r="I38" s="73" t="s">
        <v>223</v>
      </c>
      <c r="J38" s="73" t="s">
        <v>224</v>
      </c>
    </row>
    <row r="39" spans="1:10" x14ac:dyDescent="0.25">
      <c r="A39" s="74"/>
      <c r="B39" s="74"/>
      <c r="C39" s="74"/>
      <c r="D39" s="74"/>
      <c r="E39" s="74" t="s">
        <v>35</v>
      </c>
      <c r="F39" s="75">
        <f>F40+F87</f>
        <v>2369753</v>
      </c>
      <c r="G39" s="75">
        <f t="shared" ref="G39:H39" si="16">G40+G87</f>
        <v>3027079</v>
      </c>
      <c r="H39" s="75">
        <f t="shared" si="16"/>
        <v>2812227.6200000006</v>
      </c>
      <c r="I39" s="91">
        <f t="shared" ref="I39:I64" si="17">H39/F39</f>
        <v>1.1867176114979074</v>
      </c>
      <c r="J39" s="91">
        <f t="shared" ref="J39:J81" si="18">H39/G39</f>
        <v>0.92902353060491671</v>
      </c>
    </row>
    <row r="40" spans="1:10" x14ac:dyDescent="0.25">
      <c r="A40" s="74">
        <v>3</v>
      </c>
      <c r="B40" s="74"/>
      <c r="C40" s="74"/>
      <c r="D40" s="74"/>
      <c r="E40" s="74" t="s">
        <v>4</v>
      </c>
      <c r="F40" s="75">
        <f>F41+F48+F76+F80+F84</f>
        <v>2295106.25</v>
      </c>
      <c r="G40" s="75">
        <f t="shared" ref="G40:H40" si="19">G41+G48+G76+G80+G84</f>
        <v>2940354</v>
      </c>
      <c r="H40" s="75">
        <f t="shared" si="19"/>
        <v>2730709.0600000005</v>
      </c>
      <c r="I40" s="91">
        <f t="shared" si="17"/>
        <v>1.1897963591010223</v>
      </c>
      <c r="J40" s="91">
        <f t="shared" si="18"/>
        <v>0.9287007822867589</v>
      </c>
    </row>
    <row r="41" spans="1:10" x14ac:dyDescent="0.25">
      <c r="A41" s="76"/>
      <c r="B41" s="76">
        <v>31</v>
      </c>
      <c r="C41" s="76"/>
      <c r="D41" s="76"/>
      <c r="E41" s="76" t="s">
        <v>5</v>
      </c>
      <c r="F41" s="77">
        <f>F42+F44+F46</f>
        <v>1736077.51</v>
      </c>
      <c r="G41" s="77">
        <f t="shared" ref="G41:H41" si="20">G42+G44+G46</f>
        <v>2409713</v>
      </c>
      <c r="H41" s="77">
        <f t="shared" si="20"/>
        <v>2221900.7000000002</v>
      </c>
      <c r="I41" s="92">
        <f t="shared" si="17"/>
        <v>1.2798395735222676</v>
      </c>
      <c r="J41" s="92">
        <f t="shared" si="18"/>
        <v>0.92206030344692513</v>
      </c>
    </row>
    <row r="42" spans="1:10" x14ac:dyDescent="0.25">
      <c r="A42" s="96"/>
      <c r="B42" s="96"/>
      <c r="C42" s="96">
        <v>311</v>
      </c>
      <c r="D42" s="96"/>
      <c r="E42" s="96" t="s">
        <v>23</v>
      </c>
      <c r="F42" s="98">
        <f>F43</f>
        <v>1420726.49</v>
      </c>
      <c r="G42" s="98">
        <f t="shared" ref="G42:H42" si="21">G43</f>
        <v>1980967</v>
      </c>
      <c r="H42" s="98">
        <f t="shared" si="21"/>
        <v>1827585.04</v>
      </c>
      <c r="I42" s="102">
        <f t="shared" si="17"/>
        <v>1.2863735932733964</v>
      </c>
      <c r="J42" s="102">
        <f t="shared" si="18"/>
        <v>0.92257217813320469</v>
      </c>
    </row>
    <row r="43" spans="1:10" x14ac:dyDescent="0.25">
      <c r="A43" s="5"/>
      <c r="B43" s="5"/>
      <c r="C43" s="5"/>
      <c r="D43" s="5">
        <v>3111</v>
      </c>
      <c r="E43" s="5" t="s">
        <v>24</v>
      </c>
      <c r="F43" s="69">
        <v>1420726.49</v>
      </c>
      <c r="G43" s="69">
        <v>1980967</v>
      </c>
      <c r="H43" s="93">
        <v>1827585.04</v>
      </c>
      <c r="I43" s="94">
        <f t="shared" si="17"/>
        <v>1.2863735932733964</v>
      </c>
      <c r="J43" s="94">
        <f t="shared" si="18"/>
        <v>0.92257217813320469</v>
      </c>
    </row>
    <row r="44" spans="1:10" x14ac:dyDescent="0.25">
      <c r="A44" s="99"/>
      <c r="B44" s="99"/>
      <c r="C44" s="99">
        <v>312</v>
      </c>
      <c r="D44" s="99"/>
      <c r="E44" s="99" t="s">
        <v>93</v>
      </c>
      <c r="F44" s="103">
        <f>F45</f>
        <v>79013.97</v>
      </c>
      <c r="G44" s="103">
        <f t="shared" ref="G44:H44" si="22">G45</f>
        <v>102161</v>
      </c>
      <c r="H44" s="103">
        <f t="shared" si="22"/>
        <v>94140.17</v>
      </c>
      <c r="I44" s="102">
        <f t="shared" si="17"/>
        <v>1.1914370332233655</v>
      </c>
      <c r="J44" s="102">
        <f t="shared" si="18"/>
        <v>0.92148833703663824</v>
      </c>
    </row>
    <row r="45" spans="1:10" x14ac:dyDescent="0.25">
      <c r="A45" s="5"/>
      <c r="B45" s="5"/>
      <c r="C45" s="5"/>
      <c r="D45" s="5">
        <v>3121</v>
      </c>
      <c r="E45" s="5" t="s">
        <v>93</v>
      </c>
      <c r="F45" s="69">
        <v>79013.97</v>
      </c>
      <c r="G45" s="69">
        <v>102161</v>
      </c>
      <c r="H45" s="93">
        <v>94140.17</v>
      </c>
      <c r="I45" s="94">
        <f t="shared" si="17"/>
        <v>1.1914370332233655</v>
      </c>
      <c r="J45" s="94">
        <f t="shared" si="18"/>
        <v>0.92148833703663824</v>
      </c>
    </row>
    <row r="46" spans="1:10" x14ac:dyDescent="0.25">
      <c r="A46" s="99"/>
      <c r="B46" s="99"/>
      <c r="C46" s="99">
        <v>313</v>
      </c>
      <c r="D46" s="99"/>
      <c r="E46" s="99" t="s">
        <v>94</v>
      </c>
      <c r="F46" s="103">
        <f>F47</f>
        <v>236337.05</v>
      </c>
      <c r="G46" s="103">
        <f t="shared" ref="G46:H46" si="23">G47</f>
        <v>326585</v>
      </c>
      <c r="H46" s="103">
        <f t="shared" si="23"/>
        <v>300175.49</v>
      </c>
      <c r="I46" s="102">
        <f t="shared" si="17"/>
        <v>1.2701160905579554</v>
      </c>
      <c r="J46" s="102">
        <f t="shared" si="18"/>
        <v>0.91913434481069245</v>
      </c>
    </row>
    <row r="47" spans="1:10" x14ac:dyDescent="0.25">
      <c r="A47" s="5"/>
      <c r="B47" s="5"/>
      <c r="C47" s="5"/>
      <c r="D47" s="5">
        <v>3132</v>
      </c>
      <c r="E47" s="5" t="s">
        <v>95</v>
      </c>
      <c r="F47" s="69">
        <v>236337.05</v>
      </c>
      <c r="G47" s="69">
        <v>326585</v>
      </c>
      <c r="H47" s="93">
        <v>300175.49</v>
      </c>
      <c r="I47" s="94">
        <f t="shared" si="17"/>
        <v>1.2701160905579554</v>
      </c>
      <c r="J47" s="94">
        <f t="shared" si="18"/>
        <v>0.91913434481069245</v>
      </c>
    </row>
    <row r="48" spans="1:10" x14ac:dyDescent="0.25">
      <c r="A48" s="78"/>
      <c r="B48" s="78">
        <v>32</v>
      </c>
      <c r="C48" s="79"/>
      <c r="D48" s="79"/>
      <c r="E48" s="78" t="s">
        <v>12</v>
      </c>
      <c r="F48" s="77">
        <f>F49+F53+F60+F70</f>
        <v>510257.44000000012</v>
      </c>
      <c r="G48" s="77">
        <f t="shared" ref="G48:H48" si="24">G49+G53+G60+G70</f>
        <v>470763</v>
      </c>
      <c r="H48" s="77">
        <f t="shared" si="24"/>
        <v>449451.16</v>
      </c>
      <c r="I48" s="92">
        <f t="shared" si="17"/>
        <v>0.88083215405933102</v>
      </c>
      <c r="J48" s="92">
        <f t="shared" si="18"/>
        <v>0.95472915246100476</v>
      </c>
    </row>
    <row r="49" spans="1:10" x14ac:dyDescent="0.25">
      <c r="A49" s="96"/>
      <c r="B49" s="96"/>
      <c r="C49" s="96">
        <v>321</v>
      </c>
      <c r="D49" s="96"/>
      <c r="E49" s="96" t="s">
        <v>25</v>
      </c>
      <c r="F49" s="98">
        <f>SUM(F50:F52)</f>
        <v>51893.39</v>
      </c>
      <c r="G49" s="98">
        <f t="shared" ref="G49:H49" si="25">SUM(G50:G52)</f>
        <v>56799</v>
      </c>
      <c r="H49" s="98">
        <f t="shared" si="25"/>
        <v>51390.799999999996</v>
      </c>
      <c r="I49" s="102">
        <f t="shared" si="17"/>
        <v>0.99031495148033299</v>
      </c>
      <c r="J49" s="102">
        <f t="shared" si="18"/>
        <v>0.90478353492138941</v>
      </c>
    </row>
    <row r="50" spans="1:10" x14ac:dyDescent="0.25">
      <c r="A50" s="5"/>
      <c r="B50" s="71"/>
      <c r="C50" s="5"/>
      <c r="D50" s="5">
        <v>3211</v>
      </c>
      <c r="E50" s="7" t="s">
        <v>26</v>
      </c>
      <c r="F50" s="69">
        <v>8871.7999999999993</v>
      </c>
      <c r="G50" s="69">
        <v>11530</v>
      </c>
      <c r="H50" s="95">
        <v>11559.73</v>
      </c>
      <c r="I50" s="94">
        <f t="shared" si="17"/>
        <v>1.3029745936563042</v>
      </c>
      <c r="J50" s="94">
        <f t="shared" si="18"/>
        <v>1.0025784908933217</v>
      </c>
    </row>
    <row r="51" spans="1:10" ht="25.5" x14ac:dyDescent="0.25">
      <c r="A51" s="4"/>
      <c r="B51" s="9"/>
      <c r="C51" s="4"/>
      <c r="D51" s="5">
        <v>3212</v>
      </c>
      <c r="E51" s="7" t="s">
        <v>96</v>
      </c>
      <c r="F51" s="69">
        <v>41930.26</v>
      </c>
      <c r="G51" s="69">
        <v>43942</v>
      </c>
      <c r="H51" s="95">
        <v>38504.800000000003</v>
      </c>
      <c r="I51" s="94">
        <f t="shared" si="17"/>
        <v>0.91830577725966878</v>
      </c>
      <c r="J51" s="94">
        <f t="shared" si="18"/>
        <v>0.87626416640116522</v>
      </c>
    </row>
    <row r="52" spans="1:10" x14ac:dyDescent="0.25">
      <c r="A52" s="4"/>
      <c r="B52" s="9"/>
      <c r="C52" s="4"/>
      <c r="D52" s="4">
        <v>3213</v>
      </c>
      <c r="E52" s="7" t="s">
        <v>97</v>
      </c>
      <c r="F52" s="69">
        <v>1091.33</v>
      </c>
      <c r="G52" s="69">
        <v>1327</v>
      </c>
      <c r="H52" s="95">
        <v>1326.27</v>
      </c>
      <c r="I52" s="94">
        <f t="shared" si="17"/>
        <v>1.2152786050049023</v>
      </c>
      <c r="J52" s="94">
        <f t="shared" si="18"/>
        <v>0.99944988696307457</v>
      </c>
    </row>
    <row r="53" spans="1:10" x14ac:dyDescent="0.25">
      <c r="A53" s="96"/>
      <c r="B53" s="100"/>
      <c r="C53" s="96">
        <v>322</v>
      </c>
      <c r="D53" s="96"/>
      <c r="E53" s="97" t="s">
        <v>98</v>
      </c>
      <c r="F53" s="98">
        <f>SUM(F54:F59)</f>
        <v>265776.06</v>
      </c>
      <c r="G53" s="98">
        <f t="shared" ref="G53:H53" si="26">SUM(G54:G59)</f>
        <v>294490</v>
      </c>
      <c r="H53" s="98">
        <f t="shared" si="26"/>
        <v>277683.89999999997</v>
      </c>
      <c r="I53" s="102">
        <f t="shared" si="17"/>
        <v>1.0448040353973189</v>
      </c>
      <c r="J53" s="102">
        <f t="shared" si="18"/>
        <v>0.94293150870997311</v>
      </c>
    </row>
    <row r="54" spans="1:10" x14ac:dyDescent="0.25">
      <c r="A54" s="4"/>
      <c r="B54" s="9"/>
      <c r="C54" s="4"/>
      <c r="D54" s="5">
        <v>3221</v>
      </c>
      <c r="E54" s="7" t="s">
        <v>99</v>
      </c>
      <c r="F54" s="69">
        <v>19403.64</v>
      </c>
      <c r="G54" s="69">
        <v>28480</v>
      </c>
      <c r="H54" s="95">
        <v>27020.62</v>
      </c>
      <c r="I54" s="94">
        <f t="shared" si="17"/>
        <v>1.3925541805558133</v>
      </c>
      <c r="J54" s="94">
        <f t="shared" si="18"/>
        <v>0.94875772471910114</v>
      </c>
    </row>
    <row r="55" spans="1:10" x14ac:dyDescent="0.25">
      <c r="A55" s="4"/>
      <c r="B55" s="9"/>
      <c r="C55" s="4"/>
      <c r="D55" s="5">
        <v>3222</v>
      </c>
      <c r="E55" s="7" t="s">
        <v>100</v>
      </c>
      <c r="F55" s="69">
        <v>196858.17</v>
      </c>
      <c r="G55" s="69">
        <v>209175</v>
      </c>
      <c r="H55" s="95">
        <v>199603.15</v>
      </c>
      <c r="I55" s="94">
        <f t="shared" si="17"/>
        <v>1.013943947563873</v>
      </c>
      <c r="J55" s="94">
        <f t="shared" si="18"/>
        <v>0.95423999043862795</v>
      </c>
    </row>
    <row r="56" spans="1:10" x14ac:dyDescent="0.25">
      <c r="A56" s="4"/>
      <c r="B56" s="9"/>
      <c r="C56" s="4"/>
      <c r="D56" s="5">
        <v>3223</v>
      </c>
      <c r="E56" s="7" t="s">
        <v>101</v>
      </c>
      <c r="F56" s="69">
        <v>33705.64</v>
      </c>
      <c r="G56" s="69">
        <v>44147</v>
      </c>
      <c r="H56" s="95">
        <v>37593.03</v>
      </c>
      <c r="I56" s="94">
        <f t="shared" si="17"/>
        <v>1.1153335168832279</v>
      </c>
      <c r="J56" s="94">
        <f t="shared" si="18"/>
        <v>0.8515421206423992</v>
      </c>
    </row>
    <row r="57" spans="1:10" ht="25.5" x14ac:dyDescent="0.25">
      <c r="A57" s="4"/>
      <c r="B57" s="9"/>
      <c r="C57" s="4"/>
      <c r="D57" s="5">
        <v>3224</v>
      </c>
      <c r="E57" s="7" t="s">
        <v>102</v>
      </c>
      <c r="F57" s="69">
        <v>2888.56</v>
      </c>
      <c r="G57" s="69">
        <v>3030</v>
      </c>
      <c r="H57" s="95">
        <v>4557.7</v>
      </c>
      <c r="I57" s="94">
        <f t="shared" si="17"/>
        <v>1.5778450162018445</v>
      </c>
      <c r="J57" s="94">
        <f t="shared" si="18"/>
        <v>1.5041914191419141</v>
      </c>
    </row>
    <row r="58" spans="1:10" x14ac:dyDescent="0.25">
      <c r="A58" s="4"/>
      <c r="B58" s="9"/>
      <c r="C58" s="4"/>
      <c r="D58" s="5">
        <v>3225</v>
      </c>
      <c r="E58" s="7" t="s">
        <v>103</v>
      </c>
      <c r="F58" s="69">
        <v>11136.26</v>
      </c>
      <c r="G58" s="69">
        <v>7893</v>
      </c>
      <c r="H58" s="95">
        <v>7046.35</v>
      </c>
      <c r="I58" s="94">
        <f t="shared" si="17"/>
        <v>0.63273935773769652</v>
      </c>
      <c r="J58" s="94">
        <f t="shared" si="18"/>
        <v>0.89273406816166223</v>
      </c>
    </row>
    <row r="59" spans="1:10" x14ac:dyDescent="0.25">
      <c r="A59" s="4"/>
      <c r="B59" s="9"/>
      <c r="C59" s="4"/>
      <c r="D59" s="5">
        <v>3227</v>
      </c>
      <c r="E59" s="7" t="s">
        <v>104</v>
      </c>
      <c r="F59" s="69">
        <v>1783.79</v>
      </c>
      <c r="G59" s="69">
        <v>1765</v>
      </c>
      <c r="H59" s="95">
        <v>1863.05</v>
      </c>
      <c r="I59" s="94">
        <f t="shared" si="17"/>
        <v>1.0444334815196856</v>
      </c>
      <c r="J59" s="94">
        <f t="shared" si="18"/>
        <v>1.0555524079320113</v>
      </c>
    </row>
    <row r="60" spans="1:10" x14ac:dyDescent="0.25">
      <c r="A60" s="96"/>
      <c r="B60" s="100"/>
      <c r="C60" s="96">
        <v>323</v>
      </c>
      <c r="D60" s="96"/>
      <c r="E60" s="97" t="s">
        <v>105</v>
      </c>
      <c r="F60" s="98">
        <f>SUM(F61:F69)</f>
        <v>179804.65000000005</v>
      </c>
      <c r="G60" s="98">
        <f t="shared" ref="G60:H60" si="27">SUM(G61:G69)</f>
        <v>110390</v>
      </c>
      <c r="H60" s="98">
        <f t="shared" si="27"/>
        <v>111761.62999999999</v>
      </c>
      <c r="I60" s="102">
        <f t="shared" si="17"/>
        <v>0.62157252329124946</v>
      </c>
      <c r="J60" s="102">
        <f t="shared" si="18"/>
        <v>1.0124253102636107</v>
      </c>
    </row>
    <row r="61" spans="1:10" x14ac:dyDescent="0.25">
      <c r="A61" s="4"/>
      <c r="B61" s="9"/>
      <c r="C61" s="4"/>
      <c r="D61" s="5">
        <v>3231</v>
      </c>
      <c r="E61" s="7" t="s">
        <v>106</v>
      </c>
      <c r="F61" s="69">
        <v>4031.7</v>
      </c>
      <c r="G61" s="69">
        <v>4400</v>
      </c>
      <c r="H61" s="95">
        <v>4423.45</v>
      </c>
      <c r="I61" s="94">
        <f t="shared" si="17"/>
        <v>1.0971674479747997</v>
      </c>
      <c r="J61" s="94">
        <f t="shared" si="18"/>
        <v>1.0053295454545454</v>
      </c>
    </row>
    <row r="62" spans="1:10" x14ac:dyDescent="0.25">
      <c r="A62" s="4"/>
      <c r="B62" s="9"/>
      <c r="C62" s="4"/>
      <c r="D62" s="5">
        <v>3232</v>
      </c>
      <c r="E62" s="7" t="s">
        <v>107</v>
      </c>
      <c r="F62" s="69">
        <v>129001.35</v>
      </c>
      <c r="G62" s="69">
        <v>57437</v>
      </c>
      <c r="H62" s="95">
        <v>58706.89</v>
      </c>
      <c r="I62" s="94">
        <f t="shared" si="17"/>
        <v>0.45508740799999375</v>
      </c>
      <c r="J62" s="94">
        <f t="shared" si="18"/>
        <v>1.0221092675453105</v>
      </c>
    </row>
    <row r="63" spans="1:10" x14ac:dyDescent="0.25">
      <c r="A63" s="4"/>
      <c r="B63" s="9"/>
      <c r="C63" s="4"/>
      <c r="D63" s="5">
        <v>3233</v>
      </c>
      <c r="E63" s="7" t="s">
        <v>108</v>
      </c>
      <c r="F63" s="69">
        <v>127.44</v>
      </c>
      <c r="G63" s="69">
        <v>128</v>
      </c>
      <c r="H63" s="95">
        <v>127.44</v>
      </c>
      <c r="I63" s="94">
        <f t="shared" si="17"/>
        <v>1</v>
      </c>
      <c r="J63" s="94">
        <f t="shared" si="18"/>
        <v>0.99562499999999998</v>
      </c>
    </row>
    <row r="64" spans="1:10" x14ac:dyDescent="0.25">
      <c r="A64" s="4"/>
      <c r="B64" s="9"/>
      <c r="C64" s="4"/>
      <c r="D64" s="5">
        <v>3234</v>
      </c>
      <c r="E64" s="7" t="s">
        <v>109</v>
      </c>
      <c r="F64" s="69">
        <v>22459.29</v>
      </c>
      <c r="G64" s="69">
        <v>24036</v>
      </c>
      <c r="H64" s="95">
        <v>23883.9</v>
      </c>
      <c r="I64" s="94">
        <f t="shared" si="17"/>
        <v>1.0634307674018191</v>
      </c>
      <c r="J64" s="94">
        <f t="shared" si="18"/>
        <v>0.99367199201198209</v>
      </c>
    </row>
    <row r="65" spans="1:10" x14ac:dyDescent="0.25">
      <c r="A65" s="4"/>
      <c r="B65" s="9"/>
      <c r="C65" s="4"/>
      <c r="D65" s="5">
        <v>3235</v>
      </c>
      <c r="E65" s="7" t="s">
        <v>110</v>
      </c>
      <c r="F65" s="69">
        <v>0</v>
      </c>
      <c r="G65" s="69">
        <v>1460</v>
      </c>
      <c r="H65" s="95">
        <v>1457.75</v>
      </c>
      <c r="I65" s="94">
        <v>0</v>
      </c>
      <c r="J65" s="94">
        <f t="shared" si="18"/>
        <v>0.99845890410958904</v>
      </c>
    </row>
    <row r="66" spans="1:10" x14ac:dyDescent="0.25">
      <c r="A66" s="4"/>
      <c r="B66" s="9"/>
      <c r="C66" s="4"/>
      <c r="D66" s="5">
        <v>3236</v>
      </c>
      <c r="E66" s="7" t="s">
        <v>111</v>
      </c>
      <c r="F66" s="69">
        <v>11998.43</v>
      </c>
      <c r="G66" s="69">
        <v>788</v>
      </c>
      <c r="H66" s="95">
        <v>935.93</v>
      </c>
      <c r="I66" s="94">
        <f t="shared" ref="I66:I78" si="28">H66/F66</f>
        <v>7.8004372238701228E-2</v>
      </c>
      <c r="J66" s="94">
        <f t="shared" si="18"/>
        <v>1.1877284263959391</v>
      </c>
    </row>
    <row r="67" spans="1:10" x14ac:dyDescent="0.25">
      <c r="A67" s="4"/>
      <c r="B67" s="9"/>
      <c r="C67" s="4"/>
      <c r="D67" s="5">
        <v>3237</v>
      </c>
      <c r="E67" s="7" t="s">
        <v>112</v>
      </c>
      <c r="F67" s="69">
        <v>184.42</v>
      </c>
      <c r="G67" s="69">
        <v>281</v>
      </c>
      <c r="H67" s="95">
        <v>274.31</v>
      </c>
      <c r="I67" s="94">
        <f t="shared" si="28"/>
        <v>1.4874200195206595</v>
      </c>
      <c r="J67" s="94">
        <f t="shared" si="18"/>
        <v>0.9761921708185054</v>
      </c>
    </row>
    <row r="68" spans="1:10" x14ac:dyDescent="0.25">
      <c r="A68" s="4"/>
      <c r="B68" s="9"/>
      <c r="C68" s="4"/>
      <c r="D68" s="5">
        <v>3238</v>
      </c>
      <c r="E68" s="7" t="s">
        <v>113</v>
      </c>
      <c r="F68" s="69">
        <v>3651.73</v>
      </c>
      <c r="G68" s="69">
        <v>4350</v>
      </c>
      <c r="H68" s="95">
        <v>4322.6899999999996</v>
      </c>
      <c r="I68" s="94">
        <f t="shared" si="28"/>
        <v>1.1837375709595177</v>
      </c>
      <c r="J68" s="94">
        <f t="shared" si="18"/>
        <v>0.99372183908045963</v>
      </c>
    </row>
    <row r="69" spans="1:10" x14ac:dyDescent="0.25">
      <c r="A69" s="4"/>
      <c r="B69" s="9"/>
      <c r="C69" s="4"/>
      <c r="D69" s="5">
        <v>3239</v>
      </c>
      <c r="E69" s="7" t="s">
        <v>114</v>
      </c>
      <c r="F69" s="69">
        <v>8350.2900000000009</v>
      </c>
      <c r="G69" s="69">
        <v>17510</v>
      </c>
      <c r="H69" s="95">
        <v>17629.27</v>
      </c>
      <c r="I69" s="94">
        <f t="shared" si="28"/>
        <v>2.1112164966725704</v>
      </c>
      <c r="J69" s="94">
        <f t="shared" si="18"/>
        <v>1.0068115362649914</v>
      </c>
    </row>
    <row r="70" spans="1:10" x14ac:dyDescent="0.25">
      <c r="A70" s="96"/>
      <c r="B70" s="100"/>
      <c r="C70" s="96">
        <v>329</v>
      </c>
      <c r="D70" s="96"/>
      <c r="E70" s="97" t="s">
        <v>115</v>
      </c>
      <c r="F70" s="98">
        <f>SUM(F71:F75)</f>
        <v>12783.34</v>
      </c>
      <c r="G70" s="98">
        <f t="shared" ref="G70:H70" si="29">SUM(G71:G75)</f>
        <v>9084</v>
      </c>
      <c r="H70" s="98">
        <f t="shared" si="29"/>
        <v>8614.83</v>
      </c>
      <c r="I70" s="102">
        <f t="shared" si="28"/>
        <v>0.67391073068540774</v>
      </c>
      <c r="J70" s="102">
        <f t="shared" si="18"/>
        <v>0.94835204755614266</v>
      </c>
    </row>
    <row r="71" spans="1:10" x14ac:dyDescent="0.25">
      <c r="A71" s="4"/>
      <c r="B71" s="9"/>
      <c r="C71" s="4"/>
      <c r="D71" s="5">
        <v>3292</v>
      </c>
      <c r="E71" s="7" t="s">
        <v>116</v>
      </c>
      <c r="F71" s="69">
        <v>5273.06</v>
      </c>
      <c r="G71" s="69">
        <v>2700</v>
      </c>
      <c r="H71" s="95">
        <v>2636.53</v>
      </c>
      <c r="I71" s="94">
        <f t="shared" si="28"/>
        <v>0.5</v>
      </c>
      <c r="J71" s="94">
        <f t="shared" si="18"/>
        <v>0.97649259259259269</v>
      </c>
    </row>
    <row r="72" spans="1:10" x14ac:dyDescent="0.25">
      <c r="A72" s="4"/>
      <c r="B72" s="9"/>
      <c r="C72" s="4"/>
      <c r="D72" s="5">
        <v>3293</v>
      </c>
      <c r="E72" s="7" t="s">
        <v>117</v>
      </c>
      <c r="F72" s="69">
        <v>1254.3599999999999</v>
      </c>
      <c r="G72" s="69">
        <v>1800</v>
      </c>
      <c r="H72" s="95">
        <v>1411.47</v>
      </c>
      <c r="I72" s="94">
        <f t="shared" si="28"/>
        <v>1.1252511240792118</v>
      </c>
      <c r="J72" s="94">
        <f t="shared" si="18"/>
        <v>0.78415000000000001</v>
      </c>
    </row>
    <row r="73" spans="1:10" x14ac:dyDescent="0.25">
      <c r="A73" s="4"/>
      <c r="B73" s="9"/>
      <c r="C73" s="4"/>
      <c r="D73" s="5">
        <v>3294</v>
      </c>
      <c r="E73" s="7" t="s">
        <v>118</v>
      </c>
      <c r="F73" s="69">
        <v>249.36</v>
      </c>
      <c r="G73" s="69">
        <v>364</v>
      </c>
      <c r="H73" s="95">
        <v>298.08999999999997</v>
      </c>
      <c r="I73" s="94">
        <f t="shared" si="28"/>
        <v>1.1954202759063199</v>
      </c>
      <c r="J73" s="94">
        <f t="shared" si="18"/>
        <v>0.81892857142857134</v>
      </c>
    </row>
    <row r="74" spans="1:10" x14ac:dyDescent="0.25">
      <c r="A74" s="4"/>
      <c r="B74" s="9"/>
      <c r="C74" s="4"/>
      <c r="D74" s="5">
        <v>3295</v>
      </c>
      <c r="E74" s="7" t="s">
        <v>119</v>
      </c>
      <c r="F74" s="69">
        <v>4302.8999999999996</v>
      </c>
      <c r="G74" s="69">
        <v>3172</v>
      </c>
      <c r="H74" s="95">
        <v>3000.81</v>
      </c>
      <c r="I74" s="94">
        <f t="shared" si="28"/>
        <v>0.69739245625043578</v>
      </c>
      <c r="J74" s="94">
        <f t="shared" si="18"/>
        <v>0.94603089533417406</v>
      </c>
    </row>
    <row r="75" spans="1:10" x14ac:dyDescent="0.25">
      <c r="A75" s="4"/>
      <c r="B75" s="9"/>
      <c r="C75" s="4"/>
      <c r="D75" s="5">
        <v>3299</v>
      </c>
      <c r="E75" s="7" t="s">
        <v>115</v>
      </c>
      <c r="F75" s="69">
        <v>1703.66</v>
      </c>
      <c r="G75" s="69">
        <v>1048</v>
      </c>
      <c r="H75" s="95">
        <v>1267.93</v>
      </c>
      <c r="I75" s="94">
        <f t="shared" si="28"/>
        <v>0.74423887395372312</v>
      </c>
      <c r="J75" s="94">
        <f t="shared" si="18"/>
        <v>1.2098568702290078</v>
      </c>
    </row>
    <row r="76" spans="1:10" x14ac:dyDescent="0.25">
      <c r="A76" s="78"/>
      <c r="B76" s="78">
        <v>34</v>
      </c>
      <c r="C76" s="78"/>
      <c r="D76" s="78"/>
      <c r="E76" s="80" t="s">
        <v>120</v>
      </c>
      <c r="F76" s="77">
        <f>F77</f>
        <v>1197.27</v>
      </c>
      <c r="G76" s="77">
        <f t="shared" ref="G76:H76" si="30">G77</f>
        <v>1557</v>
      </c>
      <c r="H76" s="77">
        <f t="shared" si="30"/>
        <v>1557</v>
      </c>
      <c r="I76" s="92">
        <f t="shared" si="28"/>
        <v>1.3004585431857476</v>
      </c>
      <c r="J76" s="92">
        <f t="shared" si="18"/>
        <v>1</v>
      </c>
    </row>
    <row r="77" spans="1:10" x14ac:dyDescent="0.25">
      <c r="A77" s="96"/>
      <c r="B77" s="100"/>
      <c r="C77" s="96">
        <v>343</v>
      </c>
      <c r="D77" s="96"/>
      <c r="E77" s="97" t="s">
        <v>121</v>
      </c>
      <c r="F77" s="98">
        <f>SUM(F78:F79)</f>
        <v>1197.27</v>
      </c>
      <c r="G77" s="98">
        <f t="shared" ref="G77:H77" si="31">SUM(G78:G79)</f>
        <v>1557</v>
      </c>
      <c r="H77" s="98">
        <f t="shared" si="31"/>
        <v>1557</v>
      </c>
      <c r="I77" s="102">
        <f t="shared" si="28"/>
        <v>1.3004585431857476</v>
      </c>
      <c r="J77" s="102">
        <f t="shared" si="18"/>
        <v>1</v>
      </c>
    </row>
    <row r="78" spans="1:10" x14ac:dyDescent="0.25">
      <c r="A78" s="4"/>
      <c r="B78" s="9"/>
      <c r="C78" s="4"/>
      <c r="D78" s="5">
        <v>3431</v>
      </c>
      <c r="E78" s="7" t="s">
        <v>122</v>
      </c>
      <c r="F78" s="69">
        <v>1197.27</v>
      </c>
      <c r="G78" s="69">
        <v>1400</v>
      </c>
      <c r="H78" s="95">
        <v>1400.84</v>
      </c>
      <c r="I78" s="94">
        <f t="shared" si="28"/>
        <v>1.1700284814619926</v>
      </c>
      <c r="J78" s="94">
        <f t="shared" si="18"/>
        <v>1.0005999999999999</v>
      </c>
    </row>
    <row r="79" spans="1:10" x14ac:dyDescent="0.25">
      <c r="A79" s="4"/>
      <c r="B79" s="9"/>
      <c r="C79" s="4"/>
      <c r="D79" s="5">
        <v>3433</v>
      </c>
      <c r="E79" s="7" t="s">
        <v>123</v>
      </c>
      <c r="F79" s="69">
        <v>0</v>
      </c>
      <c r="G79" s="69">
        <v>157</v>
      </c>
      <c r="H79" s="95">
        <v>156.16</v>
      </c>
      <c r="I79" s="94">
        <v>0</v>
      </c>
      <c r="J79" s="94">
        <f t="shared" si="18"/>
        <v>0.9946496815286624</v>
      </c>
    </row>
    <row r="80" spans="1:10" ht="25.5" x14ac:dyDescent="0.25">
      <c r="A80" s="86"/>
      <c r="B80" s="78">
        <v>37</v>
      </c>
      <c r="C80" s="78"/>
      <c r="D80" s="78"/>
      <c r="E80" s="80" t="s">
        <v>177</v>
      </c>
      <c r="F80" s="77">
        <f>F81</f>
        <v>45932.25</v>
      </c>
      <c r="G80" s="77">
        <f t="shared" ref="G80:H80" si="32">G81</f>
        <v>56632</v>
      </c>
      <c r="H80" s="77">
        <f t="shared" si="32"/>
        <v>56111.199999999997</v>
      </c>
      <c r="I80" s="92">
        <f t="shared" ref="I80:I96" si="33">H80/F80</f>
        <v>1.2216079116524881</v>
      </c>
      <c r="J80" s="92">
        <f t="shared" si="18"/>
        <v>0.99080378584545836</v>
      </c>
    </row>
    <row r="81" spans="1:10" ht="25.5" x14ac:dyDescent="0.25">
      <c r="A81" s="96"/>
      <c r="B81" s="100"/>
      <c r="C81" s="96">
        <v>372</v>
      </c>
      <c r="D81" s="96"/>
      <c r="E81" s="97" t="s">
        <v>124</v>
      </c>
      <c r="F81" s="98">
        <f>SUM(F82:F83)</f>
        <v>45932.25</v>
      </c>
      <c r="G81" s="98">
        <f t="shared" ref="G81:H81" si="34">SUM(G82:G83)</f>
        <v>56632</v>
      </c>
      <c r="H81" s="98">
        <f t="shared" si="34"/>
        <v>56111.199999999997</v>
      </c>
      <c r="I81" s="102">
        <f t="shared" si="33"/>
        <v>1.2216079116524881</v>
      </c>
      <c r="J81" s="102">
        <f t="shared" si="18"/>
        <v>0.99080378584545836</v>
      </c>
    </row>
    <row r="82" spans="1:10" x14ac:dyDescent="0.25">
      <c r="A82" s="4"/>
      <c r="B82" s="9"/>
      <c r="C82" s="4"/>
      <c r="D82" s="5">
        <v>3721</v>
      </c>
      <c r="E82" s="7" t="s">
        <v>125</v>
      </c>
      <c r="F82" s="69">
        <v>41357.42</v>
      </c>
      <c r="G82" s="69">
        <v>0</v>
      </c>
      <c r="H82" s="95">
        <v>0</v>
      </c>
      <c r="I82" s="94">
        <f t="shared" si="33"/>
        <v>0</v>
      </c>
      <c r="J82" s="94">
        <v>0</v>
      </c>
    </row>
    <row r="83" spans="1:10" x14ac:dyDescent="0.25">
      <c r="A83" s="4"/>
      <c r="B83" s="9"/>
      <c r="C83" s="4"/>
      <c r="D83" s="5">
        <v>3722</v>
      </c>
      <c r="E83" s="7" t="s">
        <v>126</v>
      </c>
      <c r="F83" s="69">
        <v>4574.83</v>
      </c>
      <c r="G83" s="69">
        <v>56632</v>
      </c>
      <c r="H83" s="95">
        <v>56111.199999999997</v>
      </c>
      <c r="I83" s="94">
        <f t="shared" si="33"/>
        <v>12.265198925424551</v>
      </c>
      <c r="J83" s="94">
        <f t="shared" ref="J83:J96" si="35">H83/G83</f>
        <v>0.99080378584545836</v>
      </c>
    </row>
    <row r="84" spans="1:10" x14ac:dyDescent="0.25">
      <c r="A84" s="86"/>
      <c r="B84" s="78">
        <v>38</v>
      </c>
      <c r="C84" s="78"/>
      <c r="D84" s="78"/>
      <c r="E84" s="80" t="s">
        <v>127</v>
      </c>
      <c r="F84" s="77">
        <f>F85</f>
        <v>1641.78</v>
      </c>
      <c r="G84" s="77">
        <f t="shared" ref="G84:H85" si="36">G85</f>
        <v>1689</v>
      </c>
      <c r="H84" s="77">
        <f t="shared" si="36"/>
        <v>1689</v>
      </c>
      <c r="I84" s="92">
        <f t="shared" si="33"/>
        <v>1.0287614662135001</v>
      </c>
      <c r="J84" s="92">
        <f t="shared" si="35"/>
        <v>1</v>
      </c>
    </row>
    <row r="85" spans="1:10" x14ac:dyDescent="0.25">
      <c r="A85" s="96"/>
      <c r="B85" s="100"/>
      <c r="C85" s="96">
        <v>381</v>
      </c>
      <c r="D85" s="96"/>
      <c r="E85" s="97" t="s">
        <v>88</v>
      </c>
      <c r="F85" s="98">
        <f>F86</f>
        <v>1641.78</v>
      </c>
      <c r="G85" s="98">
        <f t="shared" si="36"/>
        <v>1689</v>
      </c>
      <c r="H85" s="98">
        <f t="shared" si="36"/>
        <v>1689</v>
      </c>
      <c r="I85" s="102">
        <f t="shared" si="33"/>
        <v>1.0287614662135001</v>
      </c>
      <c r="J85" s="102">
        <f t="shared" si="35"/>
        <v>1</v>
      </c>
    </row>
    <row r="86" spans="1:10" x14ac:dyDescent="0.25">
      <c r="A86" s="4"/>
      <c r="B86" s="9"/>
      <c r="C86" s="5"/>
      <c r="D86" s="5">
        <v>3812</v>
      </c>
      <c r="E86" s="5" t="s">
        <v>128</v>
      </c>
      <c r="F86" s="69">
        <v>1641.78</v>
      </c>
      <c r="G86" s="69">
        <v>1689</v>
      </c>
      <c r="H86" s="95">
        <v>1689</v>
      </c>
      <c r="I86" s="94">
        <f t="shared" si="33"/>
        <v>1.0287614662135001</v>
      </c>
      <c r="J86" s="94">
        <f t="shared" si="35"/>
        <v>1</v>
      </c>
    </row>
    <row r="87" spans="1:10" x14ac:dyDescent="0.25">
      <c r="A87" s="87">
        <v>4</v>
      </c>
      <c r="B87" s="88"/>
      <c r="C87" s="88"/>
      <c r="D87" s="88"/>
      <c r="E87" s="89" t="s">
        <v>6</v>
      </c>
      <c r="F87" s="75">
        <f>F88</f>
        <v>74646.75</v>
      </c>
      <c r="G87" s="75">
        <f t="shared" ref="G87:H87" si="37">G88</f>
        <v>86725</v>
      </c>
      <c r="H87" s="75">
        <f t="shared" si="37"/>
        <v>81518.559999999998</v>
      </c>
      <c r="I87" s="91">
        <f t="shared" si="33"/>
        <v>1.0920577252191153</v>
      </c>
      <c r="J87" s="91">
        <f t="shared" si="35"/>
        <v>0.93996609974055922</v>
      </c>
    </row>
    <row r="88" spans="1:10" ht="26.25" customHeight="1" x14ac:dyDescent="0.25">
      <c r="A88" s="76"/>
      <c r="B88" s="76">
        <v>42</v>
      </c>
      <c r="C88" s="76"/>
      <c r="D88" s="76"/>
      <c r="E88" s="90" t="s">
        <v>129</v>
      </c>
      <c r="F88" s="77">
        <f>F89+F95</f>
        <v>74646.75</v>
      </c>
      <c r="G88" s="77">
        <f t="shared" ref="G88:H88" si="38">G89+G95</f>
        <v>86725</v>
      </c>
      <c r="H88" s="77">
        <f t="shared" si="38"/>
        <v>81518.559999999998</v>
      </c>
      <c r="I88" s="92">
        <f t="shared" si="33"/>
        <v>1.0920577252191153</v>
      </c>
      <c r="J88" s="92">
        <f t="shared" si="35"/>
        <v>0.93996609974055922</v>
      </c>
    </row>
    <row r="89" spans="1:10" x14ac:dyDescent="0.25">
      <c r="A89" s="101"/>
      <c r="B89" s="101"/>
      <c r="C89" s="96">
        <v>422</v>
      </c>
      <c r="D89" s="96"/>
      <c r="E89" s="96" t="s">
        <v>130</v>
      </c>
      <c r="F89" s="98">
        <f>SUM(F90:F94)</f>
        <v>38155.279999999999</v>
      </c>
      <c r="G89" s="98">
        <f t="shared" ref="G89:H89" si="39">SUM(G90:G94)</f>
        <v>42244</v>
      </c>
      <c r="H89" s="98">
        <f t="shared" si="39"/>
        <v>36878.26</v>
      </c>
      <c r="I89" s="102">
        <f t="shared" si="33"/>
        <v>0.96653097552946809</v>
      </c>
      <c r="J89" s="102">
        <f t="shared" si="35"/>
        <v>0.87298219865543036</v>
      </c>
    </row>
    <row r="90" spans="1:10" x14ac:dyDescent="0.25">
      <c r="A90" s="6"/>
      <c r="B90" s="6"/>
      <c r="C90" s="4"/>
      <c r="D90" s="5">
        <v>4221</v>
      </c>
      <c r="E90" s="5" t="s">
        <v>131</v>
      </c>
      <c r="F90" s="69">
        <v>16371.6</v>
      </c>
      <c r="G90" s="69">
        <v>32184</v>
      </c>
      <c r="H90" s="95">
        <v>31035.02</v>
      </c>
      <c r="I90" s="94">
        <f t="shared" si="33"/>
        <v>1.8956620000488651</v>
      </c>
      <c r="J90" s="94">
        <f t="shared" si="35"/>
        <v>0.96429965200099432</v>
      </c>
    </row>
    <row r="91" spans="1:10" x14ac:dyDescent="0.25">
      <c r="A91" s="84"/>
      <c r="B91" s="84"/>
      <c r="C91" s="84"/>
      <c r="D91" s="85">
        <v>4222</v>
      </c>
      <c r="E91" s="85" t="s">
        <v>132</v>
      </c>
      <c r="F91" s="95">
        <v>1429.49</v>
      </c>
      <c r="G91" s="95">
        <v>810</v>
      </c>
      <c r="H91" s="95">
        <v>807.38</v>
      </c>
      <c r="I91" s="94">
        <f t="shared" si="33"/>
        <v>0.56480283177916601</v>
      </c>
      <c r="J91" s="94">
        <f t="shared" si="35"/>
        <v>0.99676543209876545</v>
      </c>
    </row>
    <row r="92" spans="1:10" x14ac:dyDescent="0.25">
      <c r="A92" s="84"/>
      <c r="B92" s="84"/>
      <c r="C92" s="84"/>
      <c r="D92" s="85">
        <v>4223</v>
      </c>
      <c r="E92" s="85" t="s">
        <v>133</v>
      </c>
      <c r="F92" s="95">
        <v>5943.3</v>
      </c>
      <c r="G92" s="95">
        <v>4690</v>
      </c>
      <c r="H92" s="95">
        <v>4476.25</v>
      </c>
      <c r="I92" s="94">
        <f t="shared" si="33"/>
        <v>0.75315901939999663</v>
      </c>
      <c r="J92" s="94">
        <f t="shared" si="35"/>
        <v>0.95442430703624737</v>
      </c>
    </row>
    <row r="93" spans="1:10" ht="15" customHeight="1" x14ac:dyDescent="0.25">
      <c r="A93" s="82"/>
      <c r="B93" s="82"/>
      <c r="C93" s="82"/>
      <c r="D93" s="83">
        <v>4226</v>
      </c>
      <c r="E93" s="83" t="s">
        <v>134</v>
      </c>
      <c r="F93" s="106">
        <v>6411.66</v>
      </c>
      <c r="G93" s="106">
        <v>4000</v>
      </c>
      <c r="H93" s="106">
        <v>0</v>
      </c>
      <c r="I93" s="94">
        <f t="shared" si="33"/>
        <v>0</v>
      </c>
      <c r="J93" s="94">
        <f t="shared" si="35"/>
        <v>0</v>
      </c>
    </row>
    <row r="94" spans="1:10" x14ac:dyDescent="0.25">
      <c r="A94" s="82"/>
      <c r="B94" s="82"/>
      <c r="C94" s="82"/>
      <c r="D94" s="83">
        <v>4227</v>
      </c>
      <c r="E94" s="83" t="s">
        <v>135</v>
      </c>
      <c r="F94" s="106">
        <v>7999.23</v>
      </c>
      <c r="G94" s="106">
        <v>560</v>
      </c>
      <c r="H94" s="106">
        <v>559.61</v>
      </c>
      <c r="I94" s="94">
        <f t="shared" si="33"/>
        <v>6.9957983455907632E-2</v>
      </c>
      <c r="J94" s="94">
        <f t="shared" si="35"/>
        <v>0.9993035714285714</v>
      </c>
    </row>
    <row r="95" spans="1:10" ht="24" customHeight="1" x14ac:dyDescent="0.25">
      <c r="A95" s="104"/>
      <c r="B95" s="104"/>
      <c r="C95" s="105">
        <v>424</v>
      </c>
      <c r="D95" s="105"/>
      <c r="E95" s="105" t="s">
        <v>136</v>
      </c>
      <c r="F95" s="107">
        <f>F96</f>
        <v>36491.47</v>
      </c>
      <c r="G95" s="107">
        <f t="shared" ref="G95:H95" si="40">G96</f>
        <v>44481</v>
      </c>
      <c r="H95" s="107">
        <f t="shared" si="40"/>
        <v>44640.3</v>
      </c>
      <c r="I95" s="102">
        <f t="shared" si="33"/>
        <v>1.2233078031660549</v>
      </c>
      <c r="J95" s="102">
        <f t="shared" si="35"/>
        <v>1.0035813043771498</v>
      </c>
    </row>
    <row r="96" spans="1:10" x14ac:dyDescent="0.25">
      <c r="A96" s="84"/>
      <c r="B96" s="84"/>
      <c r="C96" s="84"/>
      <c r="D96" s="85">
        <v>4241</v>
      </c>
      <c r="E96" s="85" t="s">
        <v>137</v>
      </c>
      <c r="F96" s="95">
        <v>36491.47</v>
      </c>
      <c r="G96" s="95">
        <v>44481</v>
      </c>
      <c r="H96" s="95">
        <v>44640.3</v>
      </c>
      <c r="I96" s="94">
        <f t="shared" si="33"/>
        <v>1.2233078031660549</v>
      </c>
      <c r="J96" s="94">
        <f t="shared" si="35"/>
        <v>1.0035813043771498</v>
      </c>
    </row>
  </sheetData>
  <mergeCells count="12">
    <mergeCell ref="A1:J1"/>
    <mergeCell ref="A2:J2"/>
    <mergeCell ref="A4:J4"/>
    <mergeCell ref="A6:J6"/>
    <mergeCell ref="A38:E38"/>
    <mergeCell ref="A9:E9"/>
    <mergeCell ref="A37:E37"/>
    <mergeCell ref="A8:E8"/>
    <mergeCell ref="A7:J7"/>
    <mergeCell ref="A5:J5"/>
    <mergeCell ref="A36:J36"/>
    <mergeCell ref="A3:J3"/>
  </mergeCells>
  <pageMargins left="0.7" right="0.7" top="0.75" bottom="0.75" header="0.3" footer="0.3"/>
  <pageSetup paperSize="9" scale="9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7"/>
  <sheetViews>
    <sheetView topLeftCell="A13" workbookViewId="0">
      <selection activeCell="N19" sqref="N19"/>
    </sheetView>
  </sheetViews>
  <sheetFormatPr defaultRowHeight="15" x14ac:dyDescent="0.25"/>
  <cols>
    <col min="1" max="1" width="37.7109375" customWidth="1"/>
    <col min="2" max="2" width="17.5703125" customWidth="1"/>
    <col min="3" max="3" width="18.5703125" customWidth="1"/>
    <col min="4" max="4" width="19.5703125" customWidth="1"/>
    <col min="5" max="5" width="10.7109375" customWidth="1"/>
    <col min="6" max="6" width="10.28515625" customWidth="1"/>
  </cols>
  <sheetData>
    <row r="1" spans="1:6" ht="15.75" x14ac:dyDescent="0.25">
      <c r="A1" s="193"/>
      <c r="B1" s="193"/>
      <c r="C1" s="193"/>
      <c r="D1" s="11"/>
      <c r="E1" s="11"/>
      <c r="F1" s="11"/>
    </row>
    <row r="2" spans="1:6" ht="15.75" customHeight="1" x14ac:dyDescent="0.25">
      <c r="A2" s="200" t="s">
        <v>29</v>
      </c>
      <c r="B2" s="200"/>
      <c r="C2" s="200"/>
      <c r="D2" s="200"/>
      <c r="E2" s="200"/>
      <c r="F2" s="200"/>
    </row>
    <row r="3" spans="1:6" ht="16.5" thickBot="1" x14ac:dyDescent="0.3">
      <c r="A3" s="168"/>
      <c r="B3" s="168"/>
      <c r="C3" s="168"/>
      <c r="D3" s="194"/>
      <c r="E3" s="194"/>
      <c r="F3" s="194"/>
    </row>
    <row r="4" spans="1:6" ht="44.25" customHeight="1" thickBot="1" x14ac:dyDescent="0.3">
      <c r="A4" s="195" t="s">
        <v>7</v>
      </c>
      <c r="B4" s="196" t="s">
        <v>63</v>
      </c>
      <c r="C4" s="196" t="s">
        <v>46</v>
      </c>
      <c r="D4" s="196" t="s">
        <v>64</v>
      </c>
      <c r="E4" s="196" t="s">
        <v>16</v>
      </c>
      <c r="F4" s="197" t="s">
        <v>37</v>
      </c>
    </row>
    <row r="5" spans="1:6" ht="15.75" thickBot="1" x14ac:dyDescent="0.3">
      <c r="A5" s="58">
        <v>1</v>
      </c>
      <c r="B5" s="59">
        <v>2</v>
      </c>
      <c r="C5" s="59">
        <v>3</v>
      </c>
      <c r="D5" s="59">
        <v>4</v>
      </c>
      <c r="E5" s="59" t="s">
        <v>223</v>
      </c>
      <c r="F5" s="60" t="s">
        <v>224</v>
      </c>
    </row>
    <row r="6" spans="1:6" ht="15.75" thickBot="1" x14ac:dyDescent="0.3">
      <c r="A6" s="49" t="s">
        <v>34</v>
      </c>
      <c r="B6" s="50">
        <f>SUM(B7+B9+B13+B15+B19)</f>
        <v>2364392.6999999997</v>
      </c>
      <c r="C6" s="50">
        <f t="shared" ref="C6:D6" si="0">SUM(C7+C9+C13+C15+C19)</f>
        <v>3025084</v>
      </c>
      <c r="D6" s="50">
        <f t="shared" si="0"/>
        <v>2819485.7</v>
      </c>
      <c r="E6" s="51">
        <f>D6/B6</f>
        <v>1.1924777554929857</v>
      </c>
      <c r="F6" s="52">
        <f>D6/C6</f>
        <v>0.93203550711319094</v>
      </c>
    </row>
    <row r="7" spans="1:6" x14ac:dyDescent="0.25">
      <c r="A7" s="47" t="s">
        <v>14</v>
      </c>
      <c r="B7" s="48">
        <f>B8</f>
        <v>300597.73</v>
      </c>
      <c r="C7" s="48">
        <f t="shared" ref="C7:D7" si="1">C8</f>
        <v>323479</v>
      </c>
      <c r="D7" s="48">
        <f t="shared" si="1"/>
        <v>316861.28999999998</v>
      </c>
      <c r="E7" s="41">
        <f>D7/B7</f>
        <v>1.0541040679182774</v>
      </c>
      <c r="F7" s="42">
        <f>D7/C7</f>
        <v>0.97954207228289925</v>
      </c>
    </row>
    <row r="8" spans="1:6" x14ac:dyDescent="0.25">
      <c r="A8" s="34" t="s">
        <v>15</v>
      </c>
      <c r="B8" s="28">
        <v>300597.73</v>
      </c>
      <c r="C8" s="28">
        <v>323479</v>
      </c>
      <c r="D8" s="29">
        <v>316861.28999999998</v>
      </c>
      <c r="E8" s="30">
        <f>D8/B8</f>
        <v>1.0541040679182774</v>
      </c>
      <c r="F8" s="35">
        <f>D8/C8</f>
        <v>0.97954207228289925</v>
      </c>
    </row>
    <row r="9" spans="1:6" x14ac:dyDescent="0.25">
      <c r="A9" s="32" t="s">
        <v>51</v>
      </c>
      <c r="B9" s="25">
        <f>SUM(B10:B12)</f>
        <v>2548.2399999999998</v>
      </c>
      <c r="C9" s="25">
        <f>SUM(C10:C11)</f>
        <v>4000</v>
      </c>
      <c r="D9" s="25">
        <f t="shared" ref="D9" si="2">SUM(D10:D12)</f>
        <v>4265.3</v>
      </c>
      <c r="E9" s="26">
        <f>D9/B9</f>
        <v>1.6738219320001257</v>
      </c>
      <c r="F9" s="33">
        <f>D9/C9</f>
        <v>1.066325</v>
      </c>
    </row>
    <row r="10" spans="1:6" x14ac:dyDescent="0.25">
      <c r="A10" s="36" t="s">
        <v>52</v>
      </c>
      <c r="B10" s="28">
        <v>0</v>
      </c>
      <c r="C10" s="28">
        <v>0</v>
      </c>
      <c r="D10" s="29">
        <v>0</v>
      </c>
      <c r="E10" s="30">
        <v>0</v>
      </c>
      <c r="F10" s="35">
        <v>0</v>
      </c>
    </row>
    <row r="11" spans="1:6" x14ac:dyDescent="0.25">
      <c r="A11" s="36" t="s">
        <v>53</v>
      </c>
      <c r="B11" s="28">
        <v>2548.2399999999998</v>
      </c>
      <c r="C11" s="28">
        <v>4000</v>
      </c>
      <c r="D11" s="29">
        <v>4265.3</v>
      </c>
      <c r="E11" s="30">
        <f>D11/B11</f>
        <v>1.6738219320001257</v>
      </c>
      <c r="F11" s="35">
        <f>D11/C11</f>
        <v>1.066325</v>
      </c>
    </row>
    <row r="12" spans="1:6" ht="25.5" x14ac:dyDescent="0.25">
      <c r="A12" s="169" t="s">
        <v>222</v>
      </c>
      <c r="B12" s="170">
        <v>0</v>
      </c>
      <c r="C12" s="170">
        <v>1995</v>
      </c>
      <c r="D12" s="171">
        <v>0</v>
      </c>
      <c r="E12" s="172">
        <v>0</v>
      </c>
      <c r="F12" s="173">
        <v>0</v>
      </c>
    </row>
    <row r="13" spans="1:6" x14ac:dyDescent="0.25">
      <c r="A13" s="32" t="s">
        <v>55</v>
      </c>
      <c r="B13" s="25">
        <f>B14</f>
        <v>172215</v>
      </c>
      <c r="C13" s="25">
        <f t="shared" ref="C13:D13" si="3">C14</f>
        <v>187555</v>
      </c>
      <c r="D13" s="25">
        <f t="shared" si="3"/>
        <v>187555</v>
      </c>
      <c r="E13" s="26">
        <f t="shared" ref="E13:E37" si="4">D13/B13</f>
        <v>1.0890747031327119</v>
      </c>
      <c r="F13" s="33">
        <f t="shared" ref="F13:F24" si="5">D13/C13</f>
        <v>1</v>
      </c>
    </row>
    <row r="14" spans="1:6" x14ac:dyDescent="0.25">
      <c r="A14" s="36" t="s">
        <v>56</v>
      </c>
      <c r="B14" s="28">
        <v>172215</v>
      </c>
      <c r="C14" s="28">
        <v>187555</v>
      </c>
      <c r="D14" s="29">
        <v>187555</v>
      </c>
      <c r="E14" s="30">
        <f t="shared" si="4"/>
        <v>1.0890747031327119</v>
      </c>
      <c r="F14" s="35">
        <f t="shared" si="5"/>
        <v>1</v>
      </c>
    </row>
    <row r="15" spans="1:6" x14ac:dyDescent="0.25">
      <c r="A15" s="32" t="s">
        <v>57</v>
      </c>
      <c r="B15" s="25">
        <f>SUM(B16:B18)</f>
        <v>1624551.68</v>
      </c>
      <c r="C15" s="25">
        <f t="shared" ref="C15:D15" si="6">SUM(C16:C18)</f>
        <v>2217885</v>
      </c>
      <c r="D15" s="25">
        <f t="shared" si="6"/>
        <v>2027747.49</v>
      </c>
      <c r="E15" s="26">
        <f t="shared" si="4"/>
        <v>1.2481889711258678</v>
      </c>
      <c r="F15" s="33">
        <f t="shared" si="5"/>
        <v>0.91427079853103299</v>
      </c>
    </row>
    <row r="16" spans="1:6" x14ac:dyDescent="0.25">
      <c r="A16" s="36" t="s">
        <v>58</v>
      </c>
      <c r="B16" s="28">
        <v>367.49</v>
      </c>
      <c r="C16" s="28">
        <v>600</v>
      </c>
      <c r="D16" s="29">
        <v>232.22</v>
      </c>
      <c r="E16" s="30">
        <f t="shared" si="4"/>
        <v>0.63190835124765299</v>
      </c>
      <c r="F16" s="35">
        <f t="shared" si="5"/>
        <v>0.38703333333333334</v>
      </c>
    </row>
    <row r="17" spans="1:9" x14ac:dyDescent="0.25">
      <c r="A17" s="36" t="s">
        <v>62</v>
      </c>
      <c r="B17" s="28">
        <v>43839.46</v>
      </c>
      <c r="C17" s="28">
        <v>38412</v>
      </c>
      <c r="D17" s="29">
        <v>38677.019999999997</v>
      </c>
      <c r="E17" s="30">
        <f t="shared" si="4"/>
        <v>0.88224216265437572</v>
      </c>
      <c r="F17" s="35">
        <f t="shared" si="5"/>
        <v>1.0068994064354888</v>
      </c>
    </row>
    <row r="18" spans="1:9" ht="25.5" x14ac:dyDescent="0.25">
      <c r="A18" s="36" t="s">
        <v>59</v>
      </c>
      <c r="B18" s="28">
        <v>1580344.73</v>
      </c>
      <c r="C18" s="28">
        <v>2178873</v>
      </c>
      <c r="D18" s="29">
        <v>1988838.25</v>
      </c>
      <c r="E18" s="30">
        <f t="shared" si="4"/>
        <v>1.2584838056187906</v>
      </c>
      <c r="F18" s="35">
        <f t="shared" si="5"/>
        <v>0.91278300754564401</v>
      </c>
    </row>
    <row r="19" spans="1:9" x14ac:dyDescent="0.25">
      <c r="A19" s="32" t="s">
        <v>60</v>
      </c>
      <c r="B19" s="25">
        <f>B20</f>
        <v>264480.05</v>
      </c>
      <c r="C19" s="25">
        <f t="shared" ref="C19:D19" si="7">C20</f>
        <v>292165</v>
      </c>
      <c r="D19" s="25">
        <f t="shared" si="7"/>
        <v>283056.62</v>
      </c>
      <c r="E19" s="26">
        <f t="shared" si="4"/>
        <v>1.0702380765581374</v>
      </c>
      <c r="F19" s="33">
        <f t="shared" si="5"/>
        <v>0.96882453408176883</v>
      </c>
    </row>
    <row r="20" spans="1:9" ht="26.25" thickBot="1" x14ac:dyDescent="0.3">
      <c r="A20" s="37" t="s">
        <v>61</v>
      </c>
      <c r="B20" s="53">
        <v>264480.05</v>
      </c>
      <c r="C20" s="53">
        <v>292165</v>
      </c>
      <c r="D20" s="38">
        <v>283056.62</v>
      </c>
      <c r="E20" s="39">
        <f t="shared" si="4"/>
        <v>1.0702380765581374</v>
      </c>
      <c r="F20" s="40">
        <f t="shared" si="5"/>
        <v>0.96882453408176883</v>
      </c>
    </row>
    <row r="21" spans="1:9" ht="15.75" customHeight="1" thickBot="1" x14ac:dyDescent="0.3">
      <c r="A21" s="49" t="s">
        <v>35</v>
      </c>
      <c r="B21" s="54">
        <f>SUM(B22+B24+B28+B30+B34)</f>
        <v>2369753</v>
      </c>
      <c r="C21" s="54">
        <f t="shared" ref="C21:D21" si="8">SUM(C22+C24+C28+C30+C34)</f>
        <v>3027079</v>
      </c>
      <c r="D21" s="54">
        <f t="shared" si="8"/>
        <v>2812227.62</v>
      </c>
      <c r="E21" s="51">
        <f t="shared" si="4"/>
        <v>1.1867176114979072</v>
      </c>
      <c r="F21" s="52">
        <f t="shared" si="5"/>
        <v>0.92902353060491649</v>
      </c>
    </row>
    <row r="22" spans="1:9" ht="15.75" customHeight="1" x14ac:dyDescent="0.25">
      <c r="A22" s="47" t="s">
        <v>14</v>
      </c>
      <c r="B22" s="48">
        <f>B23</f>
        <v>280789.78000000003</v>
      </c>
      <c r="C22" s="48">
        <f t="shared" ref="C22:D22" si="9">C23</f>
        <v>323479</v>
      </c>
      <c r="D22" s="48">
        <f t="shared" si="9"/>
        <v>316861.28999999998</v>
      </c>
      <c r="E22" s="41">
        <f t="shared" si="4"/>
        <v>1.1284644690415724</v>
      </c>
      <c r="F22" s="42">
        <f t="shared" si="5"/>
        <v>0.97954207228289925</v>
      </c>
    </row>
    <row r="23" spans="1:9" x14ac:dyDescent="0.25">
      <c r="A23" s="34" t="s">
        <v>15</v>
      </c>
      <c r="B23" s="28">
        <v>280789.78000000003</v>
      </c>
      <c r="C23" s="28">
        <v>323479</v>
      </c>
      <c r="D23" s="29">
        <v>316861.28999999998</v>
      </c>
      <c r="E23" s="30">
        <f t="shared" si="4"/>
        <v>1.1284644690415724</v>
      </c>
      <c r="F23" s="35">
        <f t="shared" si="5"/>
        <v>0.97954207228289925</v>
      </c>
    </row>
    <row r="24" spans="1:9" x14ac:dyDescent="0.25">
      <c r="A24" s="32" t="s">
        <v>51</v>
      </c>
      <c r="B24" s="25">
        <f>SUM(B25:B27)</f>
        <v>28629.079999999998</v>
      </c>
      <c r="C24" s="25">
        <f t="shared" ref="C24:D24" si="10">SUM(C25:C27)</f>
        <v>5995</v>
      </c>
      <c r="D24" s="25">
        <f t="shared" si="10"/>
        <v>4105.95</v>
      </c>
      <c r="E24" s="26">
        <f t="shared" si="4"/>
        <v>0.14341885942545132</v>
      </c>
      <c r="F24" s="33">
        <f t="shared" si="5"/>
        <v>0.68489574645537943</v>
      </c>
    </row>
    <row r="25" spans="1:9" x14ac:dyDescent="0.25">
      <c r="A25" s="36" t="s">
        <v>52</v>
      </c>
      <c r="B25" s="28">
        <v>19807.95</v>
      </c>
      <c r="C25" s="28">
        <v>0</v>
      </c>
      <c r="D25" s="29">
        <v>0</v>
      </c>
      <c r="E25" s="30">
        <f t="shared" si="4"/>
        <v>0</v>
      </c>
      <c r="F25" s="35">
        <v>0</v>
      </c>
    </row>
    <row r="26" spans="1:9" x14ac:dyDescent="0.25">
      <c r="A26" s="36" t="s">
        <v>53</v>
      </c>
      <c r="B26" s="28">
        <v>1470.44</v>
      </c>
      <c r="C26" s="28">
        <v>4000</v>
      </c>
      <c r="D26" s="29">
        <v>2115.56</v>
      </c>
      <c r="E26" s="30">
        <f t="shared" si="4"/>
        <v>1.4387258235630151</v>
      </c>
      <c r="F26" s="35">
        <f t="shared" ref="F26:F37" si="11">D26/C26</f>
        <v>0.52888999999999997</v>
      </c>
    </row>
    <row r="27" spans="1:9" ht="25.5" x14ac:dyDescent="0.25">
      <c r="A27" s="36" t="s">
        <v>54</v>
      </c>
      <c r="B27" s="28">
        <v>7350.69</v>
      </c>
      <c r="C27" s="28">
        <v>1995</v>
      </c>
      <c r="D27" s="29">
        <v>1990.39</v>
      </c>
      <c r="E27" s="30">
        <f t="shared" si="4"/>
        <v>0.27077594076202371</v>
      </c>
      <c r="F27" s="35">
        <f t="shared" si="11"/>
        <v>0.99768922305764418</v>
      </c>
    </row>
    <row r="28" spans="1:9" x14ac:dyDescent="0.25">
      <c r="A28" s="32" t="s">
        <v>55</v>
      </c>
      <c r="B28" s="25">
        <f>B29</f>
        <v>172215</v>
      </c>
      <c r="C28" s="25">
        <f t="shared" ref="C28:D28" si="12">C29</f>
        <v>187555</v>
      </c>
      <c r="D28" s="25">
        <f t="shared" si="12"/>
        <v>187555</v>
      </c>
      <c r="E28" s="26">
        <f t="shared" si="4"/>
        <v>1.0890747031327119</v>
      </c>
      <c r="F28" s="33">
        <f t="shared" si="11"/>
        <v>1</v>
      </c>
    </row>
    <row r="29" spans="1:9" x14ac:dyDescent="0.25">
      <c r="A29" s="36" t="s">
        <v>56</v>
      </c>
      <c r="B29" s="28">
        <v>172215</v>
      </c>
      <c r="C29" s="28">
        <v>187555</v>
      </c>
      <c r="D29" s="29">
        <v>187555</v>
      </c>
      <c r="E29" s="30">
        <f t="shared" si="4"/>
        <v>1.0890747031327119</v>
      </c>
      <c r="F29" s="35">
        <f t="shared" si="11"/>
        <v>1</v>
      </c>
    </row>
    <row r="30" spans="1:9" x14ac:dyDescent="0.25">
      <c r="A30" s="32" t="s">
        <v>57</v>
      </c>
      <c r="B30" s="25">
        <f>SUM(B31:B33)</f>
        <v>1624551.68</v>
      </c>
      <c r="C30" s="25">
        <f t="shared" ref="C30:D30" si="13">SUM(C31:C33)</f>
        <v>2217885</v>
      </c>
      <c r="D30" s="25">
        <f t="shared" si="13"/>
        <v>2027747.49</v>
      </c>
      <c r="E30" s="26">
        <f t="shared" si="4"/>
        <v>1.2481889711258678</v>
      </c>
      <c r="F30" s="33">
        <f t="shared" si="11"/>
        <v>0.91427079853103299</v>
      </c>
    </row>
    <row r="31" spans="1:9" x14ac:dyDescent="0.25">
      <c r="A31" s="36" t="s">
        <v>58</v>
      </c>
      <c r="B31" s="29">
        <v>367.49</v>
      </c>
      <c r="C31" s="29">
        <v>600</v>
      </c>
      <c r="D31" s="29">
        <v>232.22</v>
      </c>
      <c r="E31" s="30">
        <f t="shared" si="4"/>
        <v>0.63190835124765299</v>
      </c>
      <c r="F31" s="35">
        <f t="shared" si="11"/>
        <v>0.38703333333333334</v>
      </c>
    </row>
    <row r="32" spans="1:9" ht="15" customHeight="1" x14ac:dyDescent="0.25">
      <c r="A32" s="36" t="s">
        <v>62</v>
      </c>
      <c r="B32" s="31">
        <v>43839.46</v>
      </c>
      <c r="C32" s="31">
        <v>38412</v>
      </c>
      <c r="D32" s="31">
        <v>38677.019999999997</v>
      </c>
      <c r="E32" s="30">
        <f t="shared" si="4"/>
        <v>0.88224216265437572</v>
      </c>
      <c r="F32" s="35">
        <f t="shared" si="11"/>
        <v>1.0068994064354888</v>
      </c>
      <c r="G32" s="14"/>
      <c r="H32" s="14"/>
      <c r="I32" s="14"/>
    </row>
    <row r="33" spans="1:9" ht="25.5" x14ac:dyDescent="0.25">
      <c r="A33" s="36" t="s">
        <v>59</v>
      </c>
      <c r="B33" s="31">
        <v>1580344.73</v>
      </c>
      <c r="C33" s="31">
        <v>2178873</v>
      </c>
      <c r="D33" s="31">
        <v>1988838.25</v>
      </c>
      <c r="E33" s="30">
        <f t="shared" si="4"/>
        <v>1.2584838056187906</v>
      </c>
      <c r="F33" s="35">
        <f t="shared" si="11"/>
        <v>0.91278300754564401</v>
      </c>
      <c r="G33" s="14"/>
      <c r="H33" s="14"/>
      <c r="I33" s="14"/>
    </row>
    <row r="34" spans="1:9" x14ac:dyDescent="0.25">
      <c r="A34" s="32" t="s">
        <v>60</v>
      </c>
      <c r="B34" s="27">
        <f>B35</f>
        <v>263567.46000000002</v>
      </c>
      <c r="C34" s="27">
        <f t="shared" ref="C34:D34" si="14">C35</f>
        <v>292165</v>
      </c>
      <c r="D34" s="27">
        <f t="shared" si="14"/>
        <v>275957.89</v>
      </c>
      <c r="E34" s="26">
        <f t="shared" si="4"/>
        <v>1.0470104693500479</v>
      </c>
      <c r="F34" s="33">
        <f t="shared" si="11"/>
        <v>0.94452754436705288</v>
      </c>
      <c r="G34" s="14"/>
      <c r="H34" s="14"/>
      <c r="I34" s="14"/>
    </row>
    <row r="35" spans="1:9" ht="26.25" thickBot="1" x14ac:dyDescent="0.3">
      <c r="A35" s="37" t="s">
        <v>61</v>
      </c>
      <c r="B35" s="38">
        <v>263567.46000000002</v>
      </c>
      <c r="C35" s="38">
        <v>292165</v>
      </c>
      <c r="D35" s="38">
        <v>275957.89</v>
      </c>
      <c r="E35" s="39">
        <f t="shared" si="4"/>
        <v>1.0470104693500479</v>
      </c>
      <c r="F35" s="40">
        <f t="shared" si="11"/>
        <v>0.94452754436705288</v>
      </c>
    </row>
    <row r="36" spans="1:9" ht="15.75" thickBot="1" x14ac:dyDescent="0.3">
      <c r="A36" s="43" t="s">
        <v>34</v>
      </c>
      <c r="B36" s="46">
        <f>B6</f>
        <v>2364392.6999999997</v>
      </c>
      <c r="C36" s="46">
        <f>C6</f>
        <v>3025084</v>
      </c>
      <c r="D36" s="46">
        <f>D6</f>
        <v>2819485.7</v>
      </c>
      <c r="E36" s="44">
        <f t="shared" si="4"/>
        <v>1.1924777554929857</v>
      </c>
      <c r="F36" s="45">
        <f t="shared" si="11"/>
        <v>0.93203550711319094</v>
      </c>
    </row>
    <row r="37" spans="1:9" ht="15.75" thickBot="1" x14ac:dyDescent="0.3">
      <c r="A37" s="43" t="s">
        <v>35</v>
      </c>
      <c r="B37" s="46">
        <f>B21</f>
        <v>2369753</v>
      </c>
      <c r="C37" s="46">
        <f>C21</f>
        <v>3027079</v>
      </c>
      <c r="D37" s="46">
        <f>D21</f>
        <v>2812227.62</v>
      </c>
      <c r="E37" s="44">
        <f t="shared" si="4"/>
        <v>1.1867176114979072</v>
      </c>
      <c r="F37" s="45">
        <f t="shared" si="11"/>
        <v>0.92902353060491649</v>
      </c>
    </row>
  </sheetData>
  <mergeCells count="1">
    <mergeCell ref="A2:F2"/>
  </mergeCells>
  <pageMargins left="0.7" right="0.7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4"/>
  <sheetViews>
    <sheetView workbookViewId="0">
      <selection activeCell="P20" sqref="P20"/>
    </sheetView>
  </sheetViews>
  <sheetFormatPr defaultRowHeight="15" x14ac:dyDescent="0.25"/>
  <cols>
    <col min="1" max="1" width="3.28515625" customWidth="1"/>
    <col min="2" max="2" width="2.140625" customWidth="1"/>
    <col min="3" max="3" width="2" customWidth="1"/>
    <col min="4" max="4" width="2.140625" customWidth="1"/>
    <col min="5" max="5" width="25.28515625" customWidth="1"/>
    <col min="6" max="6" width="14" customWidth="1"/>
    <col min="7" max="7" width="21.140625" customWidth="1"/>
    <col min="8" max="8" width="13.7109375" customWidth="1"/>
    <col min="9" max="9" width="13.5703125" customWidth="1"/>
    <col min="10" max="10" width="9.28515625" customWidth="1"/>
    <col min="11" max="11" width="8.28515625" customWidth="1"/>
  </cols>
  <sheetData>
    <row r="1" spans="1:11" ht="18" customHeight="1" x14ac:dyDescent="0.25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ht="15.75" customHeight="1" x14ac:dyDescent="0.25">
      <c r="A2" s="200" t="s">
        <v>11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1" ht="15.75" x14ac:dyDescent="0.25">
      <c r="A3" s="168"/>
      <c r="B3" s="168"/>
      <c r="C3" s="168"/>
      <c r="D3" s="168"/>
      <c r="E3" s="168"/>
      <c r="F3" s="168"/>
      <c r="G3" s="168"/>
      <c r="H3" s="168"/>
      <c r="I3" s="194"/>
      <c r="J3" s="194"/>
      <c r="K3" s="194"/>
    </row>
    <row r="4" spans="1:11" ht="18" customHeight="1" x14ac:dyDescent="0.25">
      <c r="A4" s="200" t="s">
        <v>40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</row>
    <row r="5" spans="1:11" ht="15.75" customHeight="1" x14ac:dyDescent="0.25">
      <c r="A5" s="200" t="s">
        <v>31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</row>
    <row r="6" spans="1:11" ht="15.75" x14ac:dyDescent="0.25">
      <c r="A6" s="168"/>
      <c r="B6" s="168"/>
      <c r="C6" s="168"/>
      <c r="D6" s="168"/>
      <c r="E6" s="168"/>
      <c r="F6" s="168"/>
      <c r="G6" s="168"/>
      <c r="H6" s="168"/>
      <c r="I6" s="194"/>
      <c r="J6" s="194"/>
      <c r="K6" s="194"/>
    </row>
    <row r="7" spans="1:11" ht="34.5" customHeight="1" x14ac:dyDescent="0.25">
      <c r="A7" s="242" t="s">
        <v>7</v>
      </c>
      <c r="B7" s="243"/>
      <c r="C7" s="243"/>
      <c r="D7" s="243"/>
      <c r="E7" s="244"/>
      <c r="F7" s="198" t="s">
        <v>63</v>
      </c>
      <c r="G7" s="198" t="s">
        <v>46</v>
      </c>
      <c r="H7" s="180" t="s">
        <v>47</v>
      </c>
      <c r="I7" s="198" t="s">
        <v>70</v>
      </c>
      <c r="J7" s="198" t="s">
        <v>16</v>
      </c>
      <c r="K7" s="198" t="s">
        <v>37</v>
      </c>
    </row>
    <row r="8" spans="1:11" x14ac:dyDescent="0.25">
      <c r="A8" s="242">
        <v>1</v>
      </c>
      <c r="B8" s="243"/>
      <c r="C8" s="243"/>
      <c r="D8" s="243"/>
      <c r="E8" s="244"/>
      <c r="F8" s="198">
        <v>2</v>
      </c>
      <c r="G8" s="198">
        <v>3</v>
      </c>
      <c r="H8" s="180">
        <v>4</v>
      </c>
      <c r="I8" s="198">
        <v>5</v>
      </c>
      <c r="J8" s="198" t="s">
        <v>27</v>
      </c>
      <c r="K8" s="198" t="s">
        <v>49</v>
      </c>
    </row>
    <row r="9" spans="1:11" ht="22.5" x14ac:dyDescent="0.25">
      <c r="A9" s="176">
        <v>8</v>
      </c>
      <c r="B9" s="176"/>
      <c r="C9" s="176"/>
      <c r="D9" s="176"/>
      <c r="E9" s="176" t="s">
        <v>8</v>
      </c>
      <c r="F9" s="181">
        <v>0</v>
      </c>
      <c r="G9" s="181">
        <v>0</v>
      </c>
      <c r="H9" s="182"/>
      <c r="I9" s="183">
        <v>0</v>
      </c>
      <c r="J9" s="184">
        <v>0</v>
      </c>
      <c r="K9" s="184">
        <v>0</v>
      </c>
    </row>
    <row r="10" spans="1:11" ht="22.5" x14ac:dyDescent="0.25">
      <c r="A10" s="177">
        <v>5</v>
      </c>
      <c r="B10" s="178"/>
      <c r="C10" s="178"/>
      <c r="D10" s="178"/>
      <c r="E10" s="179" t="s">
        <v>9</v>
      </c>
      <c r="F10" s="181">
        <v>0</v>
      </c>
      <c r="G10" s="181">
        <v>0</v>
      </c>
      <c r="H10" s="182"/>
      <c r="I10" s="183">
        <v>0</v>
      </c>
      <c r="J10" s="184">
        <v>0</v>
      </c>
      <c r="K10" s="184">
        <v>0</v>
      </c>
    </row>
    <row r="11" spans="1:11" x14ac:dyDescent="0.25">
      <c r="A11" s="175"/>
      <c r="B11" s="175"/>
      <c r="C11" s="175"/>
      <c r="D11" s="175"/>
      <c r="E11" s="175"/>
      <c r="F11" s="175"/>
      <c r="G11" s="175"/>
      <c r="H11" s="175"/>
      <c r="I11" s="175"/>
      <c r="J11" s="175"/>
      <c r="K11" s="175"/>
    </row>
    <row r="12" spans="1:1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</sheetData>
  <mergeCells count="5">
    <mergeCell ref="A7:E7"/>
    <mergeCell ref="A8:E8"/>
    <mergeCell ref="A2:K2"/>
    <mergeCell ref="A4:K4"/>
    <mergeCell ref="A5:K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3"/>
  <sheetViews>
    <sheetView workbookViewId="0">
      <selection activeCell="J12" sqref="J12"/>
    </sheetView>
  </sheetViews>
  <sheetFormatPr defaultRowHeight="15" x14ac:dyDescent="0.25"/>
  <cols>
    <col min="1" max="1" width="37.7109375" customWidth="1"/>
    <col min="2" max="2" width="16.140625" customWidth="1"/>
    <col min="3" max="3" width="21.5703125" customWidth="1"/>
    <col min="4" max="4" width="20.85546875" customWidth="1"/>
    <col min="5" max="5" width="10" customWidth="1"/>
    <col min="6" max="6" width="11" customWidth="1"/>
  </cols>
  <sheetData>
    <row r="1" spans="1:6" ht="18" x14ac:dyDescent="0.25">
      <c r="A1" s="8"/>
      <c r="B1" s="8"/>
      <c r="C1" s="8"/>
      <c r="D1" s="3"/>
      <c r="E1" s="3"/>
      <c r="F1" s="3"/>
    </row>
    <row r="2" spans="1:6" ht="15.75" customHeight="1" x14ac:dyDescent="0.25">
      <c r="A2" s="200" t="s">
        <v>30</v>
      </c>
      <c r="B2" s="200"/>
      <c r="C2" s="200"/>
      <c r="D2" s="200"/>
      <c r="E2" s="200"/>
      <c r="F2" s="200"/>
    </row>
    <row r="3" spans="1:6" ht="18.75" thickBot="1" x14ac:dyDescent="0.3">
      <c r="A3" s="20"/>
      <c r="B3" s="20"/>
      <c r="C3" s="20"/>
      <c r="D3" s="21"/>
      <c r="E3" s="21"/>
      <c r="F3" s="21"/>
    </row>
    <row r="4" spans="1:6" ht="26.25" thickBot="1" x14ac:dyDescent="0.3">
      <c r="A4" s="55" t="s">
        <v>7</v>
      </c>
      <c r="B4" s="56" t="s">
        <v>67</v>
      </c>
      <c r="C4" s="56" t="s">
        <v>46</v>
      </c>
      <c r="D4" s="56" t="s">
        <v>66</v>
      </c>
      <c r="E4" s="56" t="s">
        <v>16</v>
      </c>
      <c r="F4" s="57" t="s">
        <v>37</v>
      </c>
    </row>
    <row r="5" spans="1:6" ht="15.75" thickBot="1" x14ac:dyDescent="0.3">
      <c r="A5" s="156">
        <v>1</v>
      </c>
      <c r="B5" s="157">
        <v>2</v>
      </c>
      <c r="C5" s="157">
        <v>3</v>
      </c>
      <c r="D5" s="157">
        <v>4</v>
      </c>
      <c r="E5" s="157" t="s">
        <v>223</v>
      </c>
      <c r="F5" s="158" t="s">
        <v>224</v>
      </c>
    </row>
    <row r="6" spans="1:6" ht="15.75" customHeight="1" x14ac:dyDescent="0.25">
      <c r="A6" s="161" t="s">
        <v>35</v>
      </c>
      <c r="B6" s="162">
        <f>B7</f>
        <v>2369753</v>
      </c>
      <c r="C6" s="162">
        <f>C7</f>
        <v>3027079</v>
      </c>
      <c r="D6" s="163">
        <f t="shared" ref="D6:F6" si="0">D7</f>
        <v>2812227.62</v>
      </c>
      <c r="E6" s="164">
        <f t="shared" si="0"/>
        <v>1.0130569098577307</v>
      </c>
      <c r="F6" s="165">
        <f t="shared" si="0"/>
        <v>0.92902353060491649</v>
      </c>
    </row>
    <row r="7" spans="1:6" ht="15.75" customHeight="1" x14ac:dyDescent="0.25">
      <c r="A7" s="32" t="s">
        <v>68</v>
      </c>
      <c r="B7" s="22">
        <f>B8+B9</f>
        <v>2369753</v>
      </c>
      <c r="C7" s="22">
        <f>C8+C9</f>
        <v>3027079</v>
      </c>
      <c r="D7" s="23">
        <f>D8+D9</f>
        <v>2812227.62</v>
      </c>
      <c r="E7" s="24">
        <f>E9</f>
        <v>1.0130569098577307</v>
      </c>
      <c r="F7" s="61">
        <f>D7/C7</f>
        <v>0.92902353060491649</v>
      </c>
    </row>
    <row r="8" spans="1:6" ht="15.75" customHeight="1" x14ac:dyDescent="0.25">
      <c r="A8" s="166" t="s">
        <v>65</v>
      </c>
      <c r="B8" s="69">
        <v>2172722.46</v>
      </c>
      <c r="C8" s="69">
        <v>3027079</v>
      </c>
      <c r="D8" s="159">
        <v>2612624.4700000002</v>
      </c>
      <c r="E8" s="160">
        <f>D8/B8</f>
        <v>1.2024658087255196</v>
      </c>
      <c r="F8" s="167">
        <f>D8/C8</f>
        <v>0.86308433641804527</v>
      </c>
    </row>
    <row r="9" spans="1:6" ht="15.75" thickBot="1" x14ac:dyDescent="0.3">
      <c r="A9" s="62" t="s">
        <v>221</v>
      </c>
      <c r="B9" s="63">
        <v>197030.54</v>
      </c>
      <c r="C9" s="63">
        <v>0</v>
      </c>
      <c r="D9" s="64">
        <v>199603.15</v>
      </c>
      <c r="E9" s="65">
        <f>D9/B9</f>
        <v>1.0130569098577307</v>
      </c>
      <c r="F9" s="66">
        <v>0</v>
      </c>
    </row>
    <row r="11" spans="1:6" x14ac:dyDescent="0.25">
      <c r="A11" s="14"/>
      <c r="B11" s="14"/>
      <c r="C11" s="14"/>
      <c r="D11" s="14"/>
      <c r="E11" s="14"/>
      <c r="F11" s="14"/>
    </row>
    <row r="12" spans="1:6" x14ac:dyDescent="0.25">
      <c r="A12" s="14"/>
      <c r="B12" s="14"/>
      <c r="C12" s="14"/>
      <c r="D12" s="14"/>
      <c r="E12" s="14"/>
      <c r="F12" s="14"/>
    </row>
    <row r="13" spans="1:6" x14ac:dyDescent="0.25">
      <c r="A13" s="14"/>
      <c r="B13" s="14"/>
      <c r="C13" s="14"/>
      <c r="D13" s="14"/>
      <c r="E13" s="14"/>
      <c r="F13" s="14"/>
    </row>
  </sheetData>
  <mergeCells count="1">
    <mergeCell ref="A2:F2"/>
  </mergeCells>
  <pageMargins left="0.7" right="0.7" top="0.75" bottom="0.7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8"/>
  <sheetViews>
    <sheetView workbookViewId="0">
      <selection activeCell="E4" sqref="E4:G5"/>
    </sheetView>
  </sheetViews>
  <sheetFormatPr defaultRowHeight="15" x14ac:dyDescent="0.25"/>
  <cols>
    <col min="1" max="1" width="18.7109375" customWidth="1"/>
    <col min="2" max="2" width="15.7109375" customWidth="1"/>
    <col min="3" max="3" width="17.28515625" customWidth="1"/>
    <col min="4" max="4" width="12.140625" customWidth="1"/>
    <col min="5" max="5" width="16" customWidth="1"/>
    <col min="6" max="6" width="11" customWidth="1"/>
    <col min="7" max="7" width="11.5703125" customWidth="1"/>
  </cols>
  <sheetData>
    <row r="1" spans="1:7" ht="18" x14ac:dyDescent="0.25">
      <c r="A1" s="8"/>
      <c r="B1" s="8"/>
      <c r="C1" s="8"/>
      <c r="D1" s="8"/>
      <c r="E1" s="3"/>
      <c r="F1" s="3"/>
      <c r="G1" s="3"/>
    </row>
    <row r="2" spans="1:7" ht="15.75" customHeight="1" x14ac:dyDescent="0.25">
      <c r="A2" s="200" t="s">
        <v>32</v>
      </c>
      <c r="B2" s="200"/>
      <c r="C2" s="200"/>
      <c r="D2" s="200"/>
      <c r="E2" s="200"/>
      <c r="F2" s="200"/>
      <c r="G2" s="200"/>
    </row>
    <row r="3" spans="1:7" ht="18" x14ac:dyDescent="0.25">
      <c r="A3" s="20"/>
      <c r="B3" s="20"/>
      <c r="C3" s="20"/>
      <c r="D3" s="20"/>
      <c r="E3" s="21"/>
      <c r="F3" s="21"/>
      <c r="G3" s="21"/>
    </row>
    <row r="4" spans="1:7" ht="36" x14ac:dyDescent="0.25">
      <c r="A4" s="199" t="s">
        <v>7</v>
      </c>
      <c r="B4" s="199" t="s">
        <v>63</v>
      </c>
      <c r="C4" s="199" t="s">
        <v>46</v>
      </c>
      <c r="D4" s="185" t="s">
        <v>47</v>
      </c>
      <c r="E4" s="199" t="s">
        <v>70</v>
      </c>
      <c r="F4" s="199" t="s">
        <v>16</v>
      </c>
      <c r="G4" s="199" t="s">
        <v>37</v>
      </c>
    </row>
    <row r="5" spans="1:7" x14ac:dyDescent="0.25">
      <c r="A5" s="199">
        <v>1</v>
      </c>
      <c r="B5" s="199">
        <v>2</v>
      </c>
      <c r="C5" s="199">
        <v>3</v>
      </c>
      <c r="D5" s="185">
        <v>4</v>
      </c>
      <c r="E5" s="199">
        <v>5</v>
      </c>
      <c r="F5" s="199" t="s">
        <v>27</v>
      </c>
      <c r="G5" s="199" t="s">
        <v>49</v>
      </c>
    </row>
    <row r="6" spans="1:7" x14ac:dyDescent="0.25">
      <c r="A6" s="174" t="s">
        <v>33</v>
      </c>
      <c r="B6" s="186">
        <v>0</v>
      </c>
      <c r="C6" s="186">
        <v>0</v>
      </c>
      <c r="D6" s="187"/>
      <c r="E6" s="188">
        <v>0</v>
      </c>
      <c r="F6" s="189">
        <v>0</v>
      </c>
      <c r="G6" s="189">
        <v>0</v>
      </c>
    </row>
    <row r="8" spans="1:7" x14ac:dyDescent="0.25">
      <c r="A8" s="17"/>
      <c r="B8" s="17"/>
      <c r="C8" s="17"/>
      <c r="D8" s="17"/>
      <c r="E8" s="17"/>
      <c r="F8" s="17"/>
      <c r="G8" s="17"/>
    </row>
  </sheetData>
  <mergeCells count="1">
    <mergeCell ref="A2:G2"/>
  </mergeCells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57"/>
  <sheetViews>
    <sheetView workbookViewId="0">
      <selection activeCell="L20" sqref="L20"/>
    </sheetView>
  </sheetViews>
  <sheetFormatPr defaultRowHeight="15" x14ac:dyDescent="0.25"/>
  <cols>
    <col min="1" max="1" width="8.28515625" customWidth="1"/>
    <col min="2" max="2" width="8.140625" customWidth="1"/>
    <col min="3" max="3" width="7.140625" customWidth="1"/>
    <col min="4" max="4" width="2.7109375" customWidth="1"/>
    <col min="5" max="5" width="38.140625" customWidth="1"/>
    <col min="6" max="6" width="14" customWidth="1"/>
    <col min="7" max="7" width="13.85546875" customWidth="1"/>
    <col min="8" max="8" width="10.7109375" customWidth="1"/>
    <col min="9" max="9" width="24.28515625" customWidth="1"/>
  </cols>
  <sheetData>
    <row r="1" spans="1:9" ht="18" customHeight="1" x14ac:dyDescent="0.25">
      <c r="A1" s="200" t="s">
        <v>10</v>
      </c>
      <c r="B1" s="200"/>
      <c r="C1" s="200"/>
      <c r="D1" s="200"/>
      <c r="E1" s="200"/>
      <c r="F1" s="200"/>
      <c r="G1" s="200"/>
      <c r="H1" s="200"/>
      <c r="I1" s="10"/>
    </row>
    <row r="2" spans="1:9" ht="18" customHeight="1" x14ac:dyDescent="0.25">
      <c r="A2" s="304" t="s">
        <v>42</v>
      </c>
      <c r="B2" s="304"/>
      <c r="C2" s="304"/>
      <c r="D2" s="304"/>
      <c r="E2" s="304"/>
      <c r="F2" s="304"/>
      <c r="G2" s="304"/>
      <c r="H2" s="304"/>
      <c r="I2" s="3"/>
    </row>
    <row r="3" spans="1:9" ht="15.75" customHeight="1" x14ac:dyDescent="0.25">
      <c r="A3" s="304"/>
      <c r="B3" s="304"/>
      <c r="C3" s="304"/>
      <c r="D3" s="304"/>
      <c r="E3" s="304"/>
      <c r="F3" s="304"/>
      <c r="G3" s="304"/>
      <c r="H3" s="304"/>
    </row>
    <row r="4" spans="1:9" ht="15" customHeight="1" x14ac:dyDescent="0.25">
      <c r="A4" s="305"/>
      <c r="B4" s="305"/>
      <c r="C4" s="305"/>
      <c r="D4" s="305"/>
      <c r="E4" s="305"/>
      <c r="F4" s="305"/>
      <c r="G4" s="305"/>
      <c r="H4" s="305"/>
    </row>
    <row r="5" spans="1:9" ht="23.25" customHeight="1" x14ac:dyDescent="0.25">
      <c r="A5" s="247" t="s">
        <v>212</v>
      </c>
      <c r="B5" s="248"/>
      <c r="C5" s="248"/>
      <c r="D5" s="248"/>
      <c r="E5" s="249"/>
      <c r="F5" s="245" t="s">
        <v>213</v>
      </c>
      <c r="G5" s="245" t="s">
        <v>214</v>
      </c>
      <c r="H5" s="246" t="s">
        <v>215</v>
      </c>
    </row>
    <row r="6" spans="1:9" ht="15" customHeight="1" x14ac:dyDescent="0.25">
      <c r="A6" s="250"/>
      <c r="B6" s="251"/>
      <c r="C6" s="251"/>
      <c r="D6" s="251"/>
      <c r="E6" s="252"/>
      <c r="F6" s="245"/>
      <c r="G6" s="245"/>
      <c r="H6" s="246"/>
    </row>
    <row r="7" spans="1:9" ht="15" customHeight="1" x14ac:dyDescent="0.25">
      <c r="A7" s="262">
        <v>1</v>
      </c>
      <c r="B7" s="262"/>
      <c r="C7" s="262">
        <v>2</v>
      </c>
      <c r="D7" s="262"/>
      <c r="E7" s="262"/>
      <c r="F7" s="115">
        <v>3</v>
      </c>
      <c r="G7" s="116">
        <v>4</v>
      </c>
      <c r="H7" s="115" t="s">
        <v>216</v>
      </c>
    </row>
    <row r="8" spans="1:9" ht="24" customHeight="1" x14ac:dyDescent="0.25">
      <c r="A8" s="263">
        <v>9021</v>
      </c>
      <c r="B8" s="263"/>
      <c r="C8" s="263" t="s">
        <v>138</v>
      </c>
      <c r="D8" s="263"/>
      <c r="E8" s="263"/>
      <c r="F8" s="256"/>
      <c r="G8" s="257"/>
      <c r="H8" s="258"/>
    </row>
    <row r="9" spans="1:9" ht="24" customHeight="1" x14ac:dyDescent="0.25">
      <c r="A9" s="253" t="s">
        <v>139</v>
      </c>
      <c r="B9" s="254"/>
      <c r="C9" s="254"/>
      <c r="D9" s="254"/>
      <c r="E9" s="255"/>
      <c r="F9" s="133">
        <f>F11+F48+F138+F146</f>
        <v>3027079</v>
      </c>
      <c r="G9" s="133">
        <f>G11+G48+G138+G146</f>
        <v>2812227.62</v>
      </c>
      <c r="H9" s="134">
        <f>+IFERROR(G9/F9,)</f>
        <v>0.92902353060491649</v>
      </c>
    </row>
    <row r="10" spans="1:9" ht="15" customHeight="1" x14ac:dyDescent="0.25">
      <c r="A10" s="263" t="s">
        <v>141</v>
      </c>
      <c r="B10" s="263"/>
      <c r="C10" s="263" t="s">
        <v>142</v>
      </c>
      <c r="D10" s="263"/>
      <c r="E10" s="263"/>
      <c r="F10" s="259"/>
      <c r="G10" s="260"/>
      <c r="H10" s="261"/>
    </row>
    <row r="11" spans="1:9" ht="30" customHeight="1" x14ac:dyDescent="0.25">
      <c r="A11" s="269" t="s">
        <v>143</v>
      </c>
      <c r="B11" s="270"/>
      <c r="C11" s="270"/>
      <c r="D11" s="270"/>
      <c r="E11" s="271"/>
      <c r="F11" s="135">
        <f>F12+F39</f>
        <v>2339883</v>
      </c>
      <c r="G11" s="135">
        <f>G12+G39</f>
        <v>2149848.25</v>
      </c>
      <c r="H11" s="136">
        <f t="shared" ref="H11:H51" si="0">+IFERROR(G11/F11,)</f>
        <v>0.91878450760144847</v>
      </c>
    </row>
    <row r="12" spans="1:9" ht="24.95" customHeight="1" x14ac:dyDescent="0.25">
      <c r="A12" s="264" t="s">
        <v>144</v>
      </c>
      <c r="B12" s="264"/>
      <c r="C12" s="264" t="s">
        <v>145</v>
      </c>
      <c r="D12" s="264"/>
      <c r="E12" s="264"/>
      <c r="F12" s="137">
        <f>F13</f>
        <v>161010</v>
      </c>
      <c r="G12" s="137">
        <f>G13</f>
        <v>161010.00000000003</v>
      </c>
      <c r="H12" s="138">
        <f t="shared" si="0"/>
        <v>1.0000000000000002</v>
      </c>
    </row>
    <row r="13" spans="1:9" ht="20.100000000000001" customHeight="1" x14ac:dyDescent="0.25">
      <c r="A13" s="265" t="s">
        <v>146</v>
      </c>
      <c r="B13" s="265"/>
      <c r="C13" s="266" t="s">
        <v>140</v>
      </c>
      <c r="D13" s="266"/>
      <c r="E13" s="266"/>
      <c r="F13" s="140">
        <f>F14+F36</f>
        <v>161010</v>
      </c>
      <c r="G13" s="140">
        <f>G14+G36</f>
        <v>161010.00000000003</v>
      </c>
      <c r="H13" s="141">
        <f t="shared" si="0"/>
        <v>1.0000000000000002</v>
      </c>
    </row>
    <row r="14" spans="1:9" ht="15" customHeight="1" x14ac:dyDescent="0.25">
      <c r="A14" s="268" t="s">
        <v>147</v>
      </c>
      <c r="B14" s="268"/>
      <c r="C14" s="268" t="s">
        <v>12</v>
      </c>
      <c r="D14" s="268"/>
      <c r="E14" s="268"/>
      <c r="F14" s="117">
        <f>SUM(F15:F35)</f>
        <v>159453</v>
      </c>
      <c r="G14" s="117">
        <f>SUM(G15:G35)</f>
        <v>159453.00000000003</v>
      </c>
      <c r="H14" s="118">
        <f t="shared" si="0"/>
        <v>1.0000000000000002</v>
      </c>
    </row>
    <row r="15" spans="1:9" x14ac:dyDescent="0.25">
      <c r="A15" s="267" t="s">
        <v>148</v>
      </c>
      <c r="B15" s="267"/>
      <c r="C15" s="267" t="s">
        <v>26</v>
      </c>
      <c r="D15" s="267"/>
      <c r="E15" s="267"/>
      <c r="F15" s="119">
        <v>11530</v>
      </c>
      <c r="G15" s="120">
        <v>11559.73</v>
      </c>
      <c r="H15" s="121">
        <f t="shared" si="0"/>
        <v>1.0025784908933217</v>
      </c>
    </row>
    <row r="16" spans="1:9" x14ac:dyDescent="0.25">
      <c r="A16" s="267" t="s">
        <v>149</v>
      </c>
      <c r="B16" s="267"/>
      <c r="C16" s="267" t="s">
        <v>97</v>
      </c>
      <c r="D16" s="267"/>
      <c r="E16" s="267"/>
      <c r="F16" s="119">
        <v>1327</v>
      </c>
      <c r="G16" s="120">
        <v>1326.27</v>
      </c>
      <c r="H16" s="121">
        <f t="shared" si="0"/>
        <v>0.99944988696307457</v>
      </c>
    </row>
    <row r="17" spans="1:8" x14ac:dyDescent="0.25">
      <c r="A17" s="267" t="s">
        <v>150</v>
      </c>
      <c r="B17" s="267"/>
      <c r="C17" s="267" t="s">
        <v>99</v>
      </c>
      <c r="D17" s="267"/>
      <c r="E17" s="267"/>
      <c r="F17" s="119">
        <v>22954</v>
      </c>
      <c r="G17" s="120">
        <v>23220.880000000001</v>
      </c>
      <c r="H17" s="121">
        <f t="shared" si="0"/>
        <v>1.0116267317243182</v>
      </c>
    </row>
    <row r="18" spans="1:8" ht="15" customHeight="1" x14ac:dyDescent="0.25">
      <c r="A18" s="267" t="s">
        <v>151</v>
      </c>
      <c r="B18" s="267"/>
      <c r="C18" s="267" t="s">
        <v>101</v>
      </c>
      <c r="D18" s="267"/>
      <c r="E18" s="267"/>
      <c r="F18" s="119">
        <v>25033</v>
      </c>
      <c r="G18" s="120">
        <v>22705.67</v>
      </c>
      <c r="H18" s="121">
        <f t="shared" si="0"/>
        <v>0.90702952103223733</v>
      </c>
    </row>
    <row r="19" spans="1:8" x14ac:dyDescent="0.25">
      <c r="A19" s="272">
        <v>3224</v>
      </c>
      <c r="B19" s="274"/>
      <c r="C19" s="267" t="s">
        <v>102</v>
      </c>
      <c r="D19" s="267"/>
      <c r="E19" s="267"/>
      <c r="F19" s="119">
        <v>3030</v>
      </c>
      <c r="G19" s="120">
        <v>4557.7</v>
      </c>
      <c r="H19" s="121">
        <f t="shared" si="0"/>
        <v>1.5041914191419141</v>
      </c>
    </row>
    <row r="20" spans="1:8" x14ac:dyDescent="0.25">
      <c r="A20" s="272" t="s">
        <v>152</v>
      </c>
      <c r="B20" s="274"/>
      <c r="C20" s="267" t="s">
        <v>153</v>
      </c>
      <c r="D20" s="267"/>
      <c r="E20" s="267"/>
      <c r="F20" s="119">
        <v>5000</v>
      </c>
      <c r="G20" s="120">
        <v>5044.75</v>
      </c>
      <c r="H20" s="121">
        <f t="shared" si="0"/>
        <v>1.00895</v>
      </c>
    </row>
    <row r="21" spans="1:8" x14ac:dyDescent="0.25">
      <c r="A21" s="127">
        <v>3227</v>
      </c>
      <c r="B21" s="128"/>
      <c r="C21" s="272" t="s">
        <v>104</v>
      </c>
      <c r="D21" s="273"/>
      <c r="E21" s="274"/>
      <c r="F21" s="119">
        <v>1500</v>
      </c>
      <c r="G21" s="120">
        <v>1598.03</v>
      </c>
      <c r="H21" s="121">
        <f t="shared" si="0"/>
        <v>1.0653533333333334</v>
      </c>
    </row>
    <row r="22" spans="1:8" x14ac:dyDescent="0.25">
      <c r="A22" s="272" t="s">
        <v>154</v>
      </c>
      <c r="B22" s="274"/>
      <c r="C22" s="267" t="s">
        <v>106</v>
      </c>
      <c r="D22" s="267"/>
      <c r="E22" s="267"/>
      <c r="F22" s="119">
        <v>4400</v>
      </c>
      <c r="G22" s="120">
        <v>4423.45</v>
      </c>
      <c r="H22" s="121">
        <f t="shared" si="0"/>
        <v>1.0053295454545454</v>
      </c>
    </row>
    <row r="23" spans="1:8" x14ac:dyDescent="0.25">
      <c r="A23" s="272">
        <v>3232</v>
      </c>
      <c r="B23" s="274"/>
      <c r="C23" s="267" t="s">
        <v>107</v>
      </c>
      <c r="D23" s="267"/>
      <c r="E23" s="267"/>
      <c r="F23" s="119">
        <v>33789</v>
      </c>
      <c r="G23" s="120">
        <v>34448.959999999999</v>
      </c>
      <c r="H23" s="121">
        <f t="shared" si="0"/>
        <v>1.0195318002900351</v>
      </c>
    </row>
    <row r="24" spans="1:8" x14ac:dyDescent="0.25">
      <c r="A24" s="127">
        <v>3233</v>
      </c>
      <c r="B24" s="128"/>
      <c r="C24" s="272" t="s">
        <v>108</v>
      </c>
      <c r="D24" s="273"/>
      <c r="E24" s="274"/>
      <c r="F24" s="119">
        <v>128</v>
      </c>
      <c r="G24" s="120">
        <v>127.44</v>
      </c>
      <c r="H24" s="121">
        <f t="shared" si="0"/>
        <v>0.99562499999999998</v>
      </c>
    </row>
    <row r="25" spans="1:8" x14ac:dyDescent="0.25">
      <c r="A25" s="272" t="s">
        <v>155</v>
      </c>
      <c r="B25" s="274"/>
      <c r="C25" s="267" t="s">
        <v>109</v>
      </c>
      <c r="D25" s="267"/>
      <c r="E25" s="267"/>
      <c r="F25" s="119">
        <v>23207</v>
      </c>
      <c r="G25" s="120">
        <v>23236.85</v>
      </c>
      <c r="H25" s="121">
        <f t="shared" si="0"/>
        <v>1.0012862498384107</v>
      </c>
    </row>
    <row r="26" spans="1:8" x14ac:dyDescent="0.25">
      <c r="A26" s="272" t="s">
        <v>156</v>
      </c>
      <c r="B26" s="274"/>
      <c r="C26" s="267" t="s">
        <v>110</v>
      </c>
      <c r="D26" s="267"/>
      <c r="E26" s="267"/>
      <c r="F26" s="119">
        <v>1460</v>
      </c>
      <c r="G26" s="120">
        <v>1457.75</v>
      </c>
      <c r="H26" s="121">
        <f t="shared" si="0"/>
        <v>0.99845890410958904</v>
      </c>
    </row>
    <row r="27" spans="1:8" x14ac:dyDescent="0.25">
      <c r="A27" s="272" t="s">
        <v>157</v>
      </c>
      <c r="B27" s="274"/>
      <c r="C27" s="267" t="s">
        <v>111</v>
      </c>
      <c r="D27" s="267"/>
      <c r="E27" s="267"/>
      <c r="F27" s="119">
        <v>300</v>
      </c>
      <c r="G27" s="120">
        <v>283.23</v>
      </c>
      <c r="H27" s="121">
        <f t="shared" si="0"/>
        <v>0.94410000000000005</v>
      </c>
    </row>
    <row r="28" spans="1:8" x14ac:dyDescent="0.25">
      <c r="A28" s="272" t="s">
        <v>158</v>
      </c>
      <c r="B28" s="274"/>
      <c r="C28" s="267" t="s">
        <v>112</v>
      </c>
      <c r="D28" s="267"/>
      <c r="E28" s="267"/>
      <c r="F28" s="119">
        <v>281</v>
      </c>
      <c r="G28" s="120">
        <v>274.31</v>
      </c>
      <c r="H28" s="121">
        <f t="shared" si="0"/>
        <v>0.9761921708185054</v>
      </c>
    </row>
    <row r="29" spans="1:8" x14ac:dyDescent="0.25">
      <c r="A29" s="272" t="s">
        <v>159</v>
      </c>
      <c r="B29" s="274"/>
      <c r="C29" s="267" t="s">
        <v>113</v>
      </c>
      <c r="D29" s="267"/>
      <c r="E29" s="267"/>
      <c r="F29" s="119">
        <v>4350</v>
      </c>
      <c r="G29" s="120">
        <v>4322.6899999999996</v>
      </c>
      <c r="H29" s="121">
        <f t="shared" si="0"/>
        <v>0.99372183908045963</v>
      </c>
    </row>
    <row r="30" spans="1:8" x14ac:dyDescent="0.25">
      <c r="A30" s="272" t="s">
        <v>160</v>
      </c>
      <c r="B30" s="274"/>
      <c r="C30" s="267" t="s">
        <v>114</v>
      </c>
      <c r="D30" s="267"/>
      <c r="E30" s="267"/>
      <c r="F30" s="119">
        <v>16760</v>
      </c>
      <c r="G30" s="120">
        <v>16681.830000000002</v>
      </c>
      <c r="H30" s="121">
        <f t="shared" si="0"/>
        <v>0.99533591885441541</v>
      </c>
    </row>
    <row r="31" spans="1:8" x14ac:dyDescent="0.25">
      <c r="A31" s="127">
        <v>3292</v>
      </c>
      <c r="B31" s="129"/>
      <c r="C31" s="272" t="s">
        <v>116</v>
      </c>
      <c r="D31" s="273"/>
      <c r="E31" s="274"/>
      <c r="F31" s="119">
        <v>2700</v>
      </c>
      <c r="G31" s="120">
        <v>2636.53</v>
      </c>
      <c r="H31" s="121">
        <f t="shared" si="0"/>
        <v>0.97649259259259269</v>
      </c>
    </row>
    <row r="32" spans="1:8" x14ac:dyDescent="0.25">
      <c r="A32" s="272">
        <v>3293</v>
      </c>
      <c r="B32" s="274"/>
      <c r="C32" s="267" t="s">
        <v>117</v>
      </c>
      <c r="D32" s="267"/>
      <c r="E32" s="267"/>
      <c r="F32" s="119">
        <v>1200</v>
      </c>
      <c r="G32" s="120">
        <v>811.47</v>
      </c>
      <c r="H32" s="121">
        <f t="shared" si="0"/>
        <v>0.67622500000000008</v>
      </c>
    </row>
    <row r="33" spans="1:8" x14ac:dyDescent="0.25">
      <c r="A33" s="272" t="s">
        <v>161</v>
      </c>
      <c r="B33" s="274"/>
      <c r="C33" s="267" t="s">
        <v>162</v>
      </c>
      <c r="D33" s="267"/>
      <c r="E33" s="267"/>
      <c r="F33" s="119">
        <v>364</v>
      </c>
      <c r="G33" s="120">
        <v>298.08999999999997</v>
      </c>
      <c r="H33" s="121">
        <f t="shared" si="0"/>
        <v>0.81892857142857134</v>
      </c>
    </row>
    <row r="34" spans="1:8" x14ac:dyDescent="0.25">
      <c r="A34" s="127">
        <v>2395</v>
      </c>
      <c r="B34" s="128"/>
      <c r="C34" s="272" t="s">
        <v>119</v>
      </c>
      <c r="D34" s="273"/>
      <c r="E34" s="274"/>
      <c r="F34" s="119">
        <v>120</v>
      </c>
      <c r="G34" s="120">
        <v>117.46</v>
      </c>
      <c r="H34" s="121">
        <f t="shared" si="0"/>
        <v>0.97883333333333333</v>
      </c>
    </row>
    <row r="35" spans="1:8" x14ac:dyDescent="0.25">
      <c r="A35" s="272" t="s">
        <v>163</v>
      </c>
      <c r="B35" s="274"/>
      <c r="C35" s="267" t="s">
        <v>115</v>
      </c>
      <c r="D35" s="267"/>
      <c r="E35" s="267"/>
      <c r="F35" s="119">
        <v>20</v>
      </c>
      <c r="G35" s="120">
        <v>319.91000000000003</v>
      </c>
      <c r="H35" s="121">
        <f t="shared" si="0"/>
        <v>15.995500000000002</v>
      </c>
    </row>
    <row r="36" spans="1:8" x14ac:dyDescent="0.25">
      <c r="A36" s="277" t="s">
        <v>164</v>
      </c>
      <c r="B36" s="278"/>
      <c r="C36" s="268" t="s">
        <v>120</v>
      </c>
      <c r="D36" s="268"/>
      <c r="E36" s="268"/>
      <c r="F36" s="117">
        <f>SUM(F37:F38)</f>
        <v>1557</v>
      </c>
      <c r="G36" s="117">
        <f>SUM(G37:G38)</f>
        <v>1557</v>
      </c>
      <c r="H36" s="118">
        <f t="shared" si="0"/>
        <v>1</v>
      </c>
    </row>
    <row r="37" spans="1:8" x14ac:dyDescent="0.25">
      <c r="A37" s="272" t="s">
        <v>165</v>
      </c>
      <c r="B37" s="274"/>
      <c r="C37" s="267" t="s">
        <v>122</v>
      </c>
      <c r="D37" s="267"/>
      <c r="E37" s="267"/>
      <c r="F37" s="119">
        <v>1400</v>
      </c>
      <c r="G37" s="120">
        <v>1400.84</v>
      </c>
      <c r="H37" s="121">
        <f t="shared" si="0"/>
        <v>1.0005999999999999</v>
      </c>
    </row>
    <row r="38" spans="1:8" ht="15" customHeight="1" x14ac:dyDescent="0.25">
      <c r="A38" s="272">
        <v>3433</v>
      </c>
      <c r="B38" s="274"/>
      <c r="C38" s="267" t="s">
        <v>123</v>
      </c>
      <c r="D38" s="267"/>
      <c r="E38" s="267"/>
      <c r="F38" s="119">
        <v>157</v>
      </c>
      <c r="G38" s="120">
        <v>156.16</v>
      </c>
      <c r="H38" s="121">
        <f t="shared" ref="H38" si="1">+IFERROR(G38/F38,)</f>
        <v>0.9946496815286624</v>
      </c>
    </row>
    <row r="39" spans="1:8" ht="24.95" customHeight="1" x14ac:dyDescent="0.25">
      <c r="A39" s="264" t="s">
        <v>166</v>
      </c>
      <c r="B39" s="275"/>
      <c r="C39" s="264" t="s">
        <v>167</v>
      </c>
      <c r="D39" s="276"/>
      <c r="E39" s="275"/>
      <c r="F39" s="137">
        <f>F40</f>
        <v>2178873</v>
      </c>
      <c r="G39" s="137">
        <f>G40</f>
        <v>1988838.25</v>
      </c>
      <c r="H39" s="138">
        <f t="shared" si="0"/>
        <v>0.91278300754564401</v>
      </c>
    </row>
    <row r="40" spans="1:8" ht="20.100000000000001" customHeight="1" x14ac:dyDescent="0.25">
      <c r="A40" s="265" t="s">
        <v>168</v>
      </c>
      <c r="B40" s="265"/>
      <c r="C40" s="266" t="s">
        <v>169</v>
      </c>
      <c r="D40" s="266"/>
      <c r="E40" s="266"/>
      <c r="F40" s="140">
        <f>F41+F45</f>
        <v>2178873</v>
      </c>
      <c r="G40" s="140">
        <f>G41+G45</f>
        <v>1988838.25</v>
      </c>
      <c r="H40" s="141">
        <f t="shared" si="0"/>
        <v>0.91278300754564401</v>
      </c>
    </row>
    <row r="41" spans="1:8" x14ac:dyDescent="0.25">
      <c r="A41" s="277">
        <v>31</v>
      </c>
      <c r="B41" s="278"/>
      <c r="C41" s="277" t="s">
        <v>5</v>
      </c>
      <c r="D41" s="279"/>
      <c r="E41" s="278"/>
      <c r="F41" s="117">
        <f>SUM(F42:F44)</f>
        <v>2135621</v>
      </c>
      <c r="G41" s="117">
        <f>SUM(G42:G44)</f>
        <v>1951006.09</v>
      </c>
      <c r="H41" s="118">
        <f t="shared" si="0"/>
        <v>0.91355446027174303</v>
      </c>
    </row>
    <row r="42" spans="1:8" x14ac:dyDescent="0.25">
      <c r="A42" s="272">
        <v>3111</v>
      </c>
      <c r="B42" s="274"/>
      <c r="C42" s="272" t="s">
        <v>24</v>
      </c>
      <c r="D42" s="273"/>
      <c r="E42" s="274"/>
      <c r="F42" s="119">
        <v>1759000</v>
      </c>
      <c r="G42" s="120">
        <v>1607843.8</v>
      </c>
      <c r="H42" s="121">
        <f t="shared" si="0"/>
        <v>0.91406696986924396</v>
      </c>
    </row>
    <row r="43" spans="1:8" x14ac:dyDescent="0.25">
      <c r="A43" s="267">
        <v>3121</v>
      </c>
      <c r="B43" s="267"/>
      <c r="C43" s="267" t="s">
        <v>93</v>
      </c>
      <c r="D43" s="267"/>
      <c r="E43" s="267"/>
      <c r="F43" s="119">
        <v>85121</v>
      </c>
      <c r="G43" s="120">
        <v>77704.45</v>
      </c>
      <c r="H43" s="121">
        <f t="shared" si="0"/>
        <v>0.91287050199128295</v>
      </c>
    </row>
    <row r="44" spans="1:8" x14ac:dyDescent="0.25">
      <c r="A44" s="267">
        <v>3132</v>
      </c>
      <c r="B44" s="267"/>
      <c r="C44" s="267" t="s">
        <v>95</v>
      </c>
      <c r="D44" s="267"/>
      <c r="E44" s="267"/>
      <c r="F44" s="119">
        <v>291500</v>
      </c>
      <c r="G44" s="120">
        <v>265457.84000000003</v>
      </c>
      <c r="H44" s="121">
        <f t="shared" si="0"/>
        <v>0.91066154373927966</v>
      </c>
    </row>
    <row r="45" spans="1:8" x14ac:dyDescent="0.25">
      <c r="A45" s="268" t="s">
        <v>147</v>
      </c>
      <c r="B45" s="268"/>
      <c r="C45" s="268" t="s">
        <v>12</v>
      </c>
      <c r="D45" s="268"/>
      <c r="E45" s="268"/>
      <c r="F45" s="117">
        <f>SUM(F46:F47)</f>
        <v>43252</v>
      </c>
      <c r="G45" s="117">
        <f>SUM(G46:G47)</f>
        <v>37832.159999999996</v>
      </c>
      <c r="H45" s="118">
        <f t="shared" si="0"/>
        <v>0.8746915749560713</v>
      </c>
    </row>
    <row r="46" spans="1:8" x14ac:dyDescent="0.25">
      <c r="A46" s="267">
        <v>3212</v>
      </c>
      <c r="B46" s="267"/>
      <c r="C46" s="267" t="s">
        <v>170</v>
      </c>
      <c r="D46" s="267"/>
      <c r="E46" s="267"/>
      <c r="F46" s="119">
        <v>40200</v>
      </c>
      <c r="G46" s="120">
        <v>34948.81</v>
      </c>
      <c r="H46" s="121">
        <f t="shared" si="0"/>
        <v>0.86937338308457701</v>
      </c>
    </row>
    <row r="47" spans="1:8" x14ac:dyDescent="0.25">
      <c r="A47" s="267">
        <v>3295</v>
      </c>
      <c r="B47" s="267"/>
      <c r="C47" s="267" t="s">
        <v>119</v>
      </c>
      <c r="D47" s="267"/>
      <c r="E47" s="267"/>
      <c r="F47" s="119">
        <v>3052</v>
      </c>
      <c r="G47" s="120">
        <v>2883.35</v>
      </c>
      <c r="H47" s="121">
        <f t="shared" si="0"/>
        <v>0.94474115334207076</v>
      </c>
    </row>
    <row r="48" spans="1:8" ht="30" customHeight="1" x14ac:dyDescent="0.25">
      <c r="A48" s="269" t="s">
        <v>171</v>
      </c>
      <c r="B48" s="270"/>
      <c r="C48" s="270"/>
      <c r="D48" s="270"/>
      <c r="E48" s="271"/>
      <c r="F48" s="135">
        <f>F49+F78+F100+F104+F111+F123+F127+F134</f>
        <v>647058</v>
      </c>
      <c r="G48" s="135">
        <f>G49+G78+G100+G104+G111+G123+G127+G134</f>
        <v>627727.68999999994</v>
      </c>
      <c r="H48" s="136">
        <f t="shared" si="0"/>
        <v>0.97012584652380462</v>
      </c>
    </row>
    <row r="49" spans="1:8" ht="24.95" customHeight="1" x14ac:dyDescent="0.25">
      <c r="A49" s="280" t="s">
        <v>172</v>
      </c>
      <c r="B49" s="275"/>
      <c r="C49" s="280" t="s">
        <v>173</v>
      </c>
      <c r="D49" s="276"/>
      <c r="E49" s="275"/>
      <c r="F49" s="137">
        <f>F50+F58+F62+F65</f>
        <v>89544</v>
      </c>
      <c r="G49" s="137">
        <f>G50+G58+G62+G65</f>
        <v>82629.5</v>
      </c>
      <c r="H49" s="138">
        <f t="shared" si="0"/>
        <v>0.92278097918341817</v>
      </c>
    </row>
    <row r="50" spans="1:8" ht="20.100000000000001" customHeight="1" x14ac:dyDescent="0.25">
      <c r="A50" s="281" t="s">
        <v>174</v>
      </c>
      <c r="B50" s="282"/>
      <c r="C50" s="283" t="s">
        <v>175</v>
      </c>
      <c r="D50" s="284"/>
      <c r="E50" s="285"/>
      <c r="F50" s="140">
        <f>F51+F56</f>
        <v>67977</v>
      </c>
      <c r="G50" s="140">
        <f>G51+G56</f>
        <v>65001.810000000005</v>
      </c>
      <c r="H50" s="141">
        <f t="shared" si="0"/>
        <v>0.95623240213601668</v>
      </c>
    </row>
    <row r="51" spans="1:8" x14ac:dyDescent="0.25">
      <c r="A51" s="277" t="s">
        <v>147</v>
      </c>
      <c r="B51" s="278"/>
      <c r="C51" s="277" t="s">
        <v>12</v>
      </c>
      <c r="D51" s="279"/>
      <c r="E51" s="278"/>
      <c r="F51" s="117">
        <f>SUM(F52:F55)</f>
        <v>15725</v>
      </c>
      <c r="G51" s="117">
        <f>SUM(G52:G55)</f>
        <v>13535.15</v>
      </c>
      <c r="H51" s="118">
        <f t="shared" si="0"/>
        <v>0.86074085850556437</v>
      </c>
    </row>
    <row r="52" spans="1:8" x14ac:dyDescent="0.25">
      <c r="A52" s="272" t="s">
        <v>151</v>
      </c>
      <c r="B52" s="274"/>
      <c r="C52" s="272" t="s">
        <v>101</v>
      </c>
      <c r="D52" s="273"/>
      <c r="E52" s="274"/>
      <c r="F52" s="119">
        <v>12500</v>
      </c>
      <c r="G52" s="120">
        <v>10310.15</v>
      </c>
      <c r="H52" s="121">
        <f t="shared" ref="H52:H85" si="2">+IFERROR(G52/F52,)</f>
        <v>0.82481199999999999</v>
      </c>
    </row>
    <row r="53" spans="1:8" x14ac:dyDescent="0.25">
      <c r="A53" s="272">
        <v>3232</v>
      </c>
      <c r="B53" s="274"/>
      <c r="C53" s="272" t="s">
        <v>107</v>
      </c>
      <c r="D53" s="273"/>
      <c r="E53" s="274"/>
      <c r="F53" s="119">
        <v>1875</v>
      </c>
      <c r="G53" s="120">
        <v>1875</v>
      </c>
      <c r="H53" s="121">
        <f t="shared" si="2"/>
        <v>1</v>
      </c>
    </row>
    <row r="54" spans="1:8" x14ac:dyDescent="0.25">
      <c r="A54" s="272" t="s">
        <v>151</v>
      </c>
      <c r="B54" s="274"/>
      <c r="C54" s="272" t="s">
        <v>114</v>
      </c>
      <c r="D54" s="273"/>
      <c r="E54" s="274"/>
      <c r="F54" s="119">
        <v>750</v>
      </c>
      <c r="G54" s="120">
        <v>750</v>
      </c>
      <c r="H54" s="121">
        <f t="shared" si="2"/>
        <v>1</v>
      </c>
    </row>
    <row r="55" spans="1:8" x14ac:dyDescent="0.25">
      <c r="A55" s="272" t="s">
        <v>151</v>
      </c>
      <c r="B55" s="274"/>
      <c r="C55" s="272" t="s">
        <v>117</v>
      </c>
      <c r="D55" s="273"/>
      <c r="E55" s="274"/>
      <c r="F55" s="119">
        <v>600</v>
      </c>
      <c r="G55" s="120">
        <v>600</v>
      </c>
      <c r="H55" s="121">
        <f t="shared" si="2"/>
        <v>1</v>
      </c>
    </row>
    <row r="56" spans="1:8" ht="19.5" customHeight="1" x14ac:dyDescent="0.25">
      <c r="A56" s="277" t="s">
        <v>176</v>
      </c>
      <c r="B56" s="278"/>
      <c r="C56" s="277" t="s">
        <v>177</v>
      </c>
      <c r="D56" s="279"/>
      <c r="E56" s="278"/>
      <c r="F56" s="117">
        <f>F57</f>
        <v>52252</v>
      </c>
      <c r="G56" s="117">
        <f>G57</f>
        <v>51466.66</v>
      </c>
      <c r="H56" s="118">
        <f t="shared" si="2"/>
        <v>0.98497014468345712</v>
      </c>
    </row>
    <row r="57" spans="1:8" x14ac:dyDescent="0.25">
      <c r="A57" s="127">
        <v>3722</v>
      </c>
      <c r="B57" s="128"/>
      <c r="C57" s="272" t="s">
        <v>178</v>
      </c>
      <c r="D57" s="273"/>
      <c r="E57" s="274"/>
      <c r="F57" s="119">
        <v>52252</v>
      </c>
      <c r="G57" s="120">
        <v>51466.66</v>
      </c>
      <c r="H57" s="121">
        <f t="shared" si="2"/>
        <v>0.98497014468345712</v>
      </c>
    </row>
    <row r="58" spans="1:8" ht="20.100000000000001" customHeight="1" x14ac:dyDescent="0.25">
      <c r="A58" s="281" t="s">
        <v>179</v>
      </c>
      <c r="B58" s="282"/>
      <c r="C58" s="283" t="s">
        <v>180</v>
      </c>
      <c r="D58" s="284"/>
      <c r="E58" s="285"/>
      <c r="F58" s="140">
        <f>F59</f>
        <v>1707</v>
      </c>
      <c r="G58" s="140">
        <f>G59</f>
        <v>1308.18</v>
      </c>
      <c r="H58" s="141">
        <f t="shared" si="2"/>
        <v>0.7663620386643234</v>
      </c>
    </row>
    <row r="59" spans="1:8" x14ac:dyDescent="0.25">
      <c r="A59" s="277" t="s">
        <v>147</v>
      </c>
      <c r="B59" s="278"/>
      <c r="C59" s="277" t="s">
        <v>12</v>
      </c>
      <c r="D59" s="279"/>
      <c r="E59" s="278"/>
      <c r="F59" s="117">
        <f>SUM(F60:F61)</f>
        <v>1707</v>
      </c>
      <c r="G59" s="117">
        <f>SUM(G60:G61)</f>
        <v>1308.18</v>
      </c>
      <c r="H59" s="118">
        <f t="shared" si="2"/>
        <v>0.7663620386643234</v>
      </c>
    </row>
    <row r="60" spans="1:8" x14ac:dyDescent="0.25">
      <c r="A60" s="127">
        <v>3225</v>
      </c>
      <c r="B60" s="128"/>
      <c r="C60" s="272" t="s">
        <v>153</v>
      </c>
      <c r="D60" s="273"/>
      <c r="E60" s="274"/>
      <c r="F60" s="119">
        <v>679</v>
      </c>
      <c r="G60" s="119">
        <v>360.16</v>
      </c>
      <c r="H60" s="121">
        <f t="shared" si="2"/>
        <v>0.53042709867452142</v>
      </c>
    </row>
    <row r="61" spans="1:8" x14ac:dyDescent="0.25">
      <c r="A61" s="272">
        <v>3299</v>
      </c>
      <c r="B61" s="274"/>
      <c r="C61" s="272" t="s">
        <v>115</v>
      </c>
      <c r="D61" s="273"/>
      <c r="E61" s="274"/>
      <c r="F61" s="119">
        <v>1028</v>
      </c>
      <c r="G61" s="120">
        <v>948.02</v>
      </c>
      <c r="H61" s="121">
        <f t="shared" si="2"/>
        <v>0.92219844357976655</v>
      </c>
    </row>
    <row r="62" spans="1:8" ht="20.100000000000001" customHeight="1" x14ac:dyDescent="0.25">
      <c r="A62" s="281" t="s">
        <v>181</v>
      </c>
      <c r="B62" s="282"/>
      <c r="C62" s="283" t="s">
        <v>182</v>
      </c>
      <c r="D62" s="284"/>
      <c r="E62" s="285"/>
      <c r="F62" s="140">
        <f>F63</f>
        <v>1995</v>
      </c>
      <c r="G62" s="140">
        <f>G63</f>
        <v>1990.39</v>
      </c>
      <c r="H62" s="141">
        <f t="shared" si="2"/>
        <v>0.99768922305764418</v>
      </c>
    </row>
    <row r="63" spans="1:8" x14ac:dyDescent="0.25">
      <c r="A63" s="277">
        <v>42</v>
      </c>
      <c r="B63" s="278"/>
      <c r="C63" s="286" t="s">
        <v>183</v>
      </c>
      <c r="D63" s="287"/>
      <c r="E63" s="288"/>
      <c r="F63" s="122">
        <f>F64</f>
        <v>1995</v>
      </c>
      <c r="G63" s="122">
        <f>G64</f>
        <v>1990.39</v>
      </c>
      <c r="H63" s="118">
        <f t="shared" si="2"/>
        <v>0.99768922305764418</v>
      </c>
    </row>
    <row r="64" spans="1:8" x14ac:dyDescent="0.25">
      <c r="A64" s="127">
        <v>4221</v>
      </c>
      <c r="B64" s="128"/>
      <c r="C64" s="272" t="s">
        <v>131</v>
      </c>
      <c r="D64" s="273"/>
      <c r="E64" s="274"/>
      <c r="F64" s="119">
        <v>1995</v>
      </c>
      <c r="G64" s="120">
        <v>1990.39</v>
      </c>
      <c r="H64" s="121">
        <f t="shared" si="2"/>
        <v>0.99768922305764418</v>
      </c>
    </row>
    <row r="65" spans="1:8" ht="20.100000000000001" customHeight="1" x14ac:dyDescent="0.25">
      <c r="A65" s="281" t="s">
        <v>184</v>
      </c>
      <c r="B65" s="282"/>
      <c r="C65" s="292" t="s">
        <v>185</v>
      </c>
      <c r="D65" s="293"/>
      <c r="E65" s="294"/>
      <c r="F65" s="142">
        <f>F66+F73+F75</f>
        <v>17865</v>
      </c>
      <c r="G65" s="142">
        <f>G66+G73+G75</f>
        <v>14329.119999999999</v>
      </c>
      <c r="H65" s="143">
        <f t="shared" si="2"/>
        <v>0.80207780576546317</v>
      </c>
    </row>
    <row r="66" spans="1:8" x14ac:dyDescent="0.25">
      <c r="A66" s="277" t="s">
        <v>147</v>
      </c>
      <c r="B66" s="278"/>
      <c r="C66" s="277" t="s">
        <v>12</v>
      </c>
      <c r="D66" s="279"/>
      <c r="E66" s="278"/>
      <c r="F66" s="117">
        <f>SUM(F67:F72)</f>
        <v>13209</v>
      </c>
      <c r="G66" s="117">
        <f>SUM(G67:G72)</f>
        <v>9511.369999999999</v>
      </c>
      <c r="H66" s="118">
        <f t="shared" si="2"/>
        <v>0.72006737830267231</v>
      </c>
    </row>
    <row r="67" spans="1:8" x14ac:dyDescent="0.25">
      <c r="A67" s="272">
        <v>3221</v>
      </c>
      <c r="B67" s="274"/>
      <c r="C67" s="289" t="s">
        <v>99</v>
      </c>
      <c r="D67" s="290"/>
      <c r="E67" s="291"/>
      <c r="F67" s="119">
        <v>4226</v>
      </c>
      <c r="G67" s="120">
        <v>2581.94</v>
      </c>
      <c r="H67" s="121">
        <f t="shared" si="2"/>
        <v>0.61096545196403218</v>
      </c>
    </row>
    <row r="68" spans="1:8" x14ac:dyDescent="0.25">
      <c r="A68" s="272">
        <v>3223</v>
      </c>
      <c r="B68" s="274"/>
      <c r="C68" s="289" t="s">
        <v>101</v>
      </c>
      <c r="D68" s="290"/>
      <c r="E68" s="291"/>
      <c r="F68" s="119">
        <v>6614</v>
      </c>
      <c r="G68" s="120">
        <v>4577.21</v>
      </c>
      <c r="H68" s="121">
        <f t="shared" si="2"/>
        <v>0.69204868460840641</v>
      </c>
    </row>
    <row r="69" spans="1:8" x14ac:dyDescent="0.25">
      <c r="A69" s="127">
        <v>3225</v>
      </c>
      <c r="B69" s="128"/>
      <c r="C69" s="272" t="s">
        <v>153</v>
      </c>
      <c r="D69" s="273"/>
      <c r="E69" s="274"/>
      <c r="F69" s="119">
        <v>1550</v>
      </c>
      <c r="G69" s="120">
        <v>1548.94</v>
      </c>
      <c r="H69" s="121">
        <f t="shared" si="2"/>
        <v>0.99931612903225808</v>
      </c>
    </row>
    <row r="70" spans="1:8" x14ac:dyDescent="0.25">
      <c r="A70" s="272">
        <v>3232</v>
      </c>
      <c r="B70" s="274"/>
      <c r="C70" s="295" t="s">
        <v>107</v>
      </c>
      <c r="D70" s="296"/>
      <c r="E70" s="297"/>
      <c r="F70" s="119">
        <v>164</v>
      </c>
      <c r="G70" s="120">
        <v>329.88</v>
      </c>
      <c r="H70" s="121">
        <f t="shared" si="2"/>
        <v>2.0114634146341461</v>
      </c>
    </row>
    <row r="71" spans="1:8" x14ac:dyDescent="0.25">
      <c r="A71" s="272">
        <v>3234</v>
      </c>
      <c r="B71" s="274"/>
      <c r="C71" s="295" t="s">
        <v>109</v>
      </c>
      <c r="D71" s="296"/>
      <c r="E71" s="297"/>
      <c r="F71" s="119">
        <v>497</v>
      </c>
      <c r="G71" s="120">
        <v>315.8</v>
      </c>
      <c r="H71" s="121">
        <f t="shared" si="2"/>
        <v>0.63541247484909458</v>
      </c>
    </row>
    <row r="72" spans="1:8" x14ac:dyDescent="0.25">
      <c r="A72" s="127">
        <v>3236</v>
      </c>
      <c r="B72" s="128"/>
      <c r="C72" s="295" t="s">
        <v>111</v>
      </c>
      <c r="D72" s="296"/>
      <c r="E72" s="297"/>
      <c r="F72" s="119">
        <v>158</v>
      </c>
      <c r="G72" s="120">
        <v>157.6</v>
      </c>
      <c r="H72" s="121">
        <f t="shared" si="2"/>
        <v>0.99746835443037973</v>
      </c>
    </row>
    <row r="73" spans="1:8" x14ac:dyDescent="0.25">
      <c r="A73" s="277">
        <v>38</v>
      </c>
      <c r="B73" s="278"/>
      <c r="C73" s="277" t="s">
        <v>127</v>
      </c>
      <c r="D73" s="279"/>
      <c r="E73" s="278"/>
      <c r="F73" s="117">
        <f>F74</f>
        <v>1689</v>
      </c>
      <c r="G73" s="117">
        <f>G74</f>
        <v>1689</v>
      </c>
      <c r="H73" s="118">
        <f t="shared" si="2"/>
        <v>1</v>
      </c>
    </row>
    <row r="74" spans="1:8" x14ac:dyDescent="0.25">
      <c r="A74" s="127">
        <v>3812</v>
      </c>
      <c r="B74" s="128"/>
      <c r="C74" s="130" t="s">
        <v>128</v>
      </c>
      <c r="D74" s="131"/>
      <c r="E74" s="132"/>
      <c r="F74" s="119">
        <v>1689</v>
      </c>
      <c r="G74" s="120">
        <v>1689</v>
      </c>
      <c r="H74" s="121">
        <f t="shared" si="2"/>
        <v>1</v>
      </c>
    </row>
    <row r="75" spans="1:8" x14ac:dyDescent="0.25">
      <c r="A75" s="277">
        <v>42</v>
      </c>
      <c r="B75" s="278"/>
      <c r="C75" s="277" t="s">
        <v>129</v>
      </c>
      <c r="D75" s="279"/>
      <c r="E75" s="278"/>
      <c r="F75" s="117">
        <f>SUM(F76:F77)</f>
        <v>2967</v>
      </c>
      <c r="G75" s="117">
        <f>SUM(G76:G77)</f>
        <v>3128.75</v>
      </c>
      <c r="H75" s="118">
        <f t="shared" si="2"/>
        <v>1.0545163464779239</v>
      </c>
    </row>
    <row r="76" spans="1:8" x14ac:dyDescent="0.25">
      <c r="A76" s="272">
        <v>4221</v>
      </c>
      <c r="B76" s="274"/>
      <c r="C76" s="272" t="s">
        <v>131</v>
      </c>
      <c r="D76" s="273"/>
      <c r="E76" s="274"/>
      <c r="F76" s="119">
        <v>467</v>
      </c>
      <c r="G76" s="120">
        <v>466.75</v>
      </c>
      <c r="H76" s="121">
        <f t="shared" si="2"/>
        <v>0.99946466809421841</v>
      </c>
    </row>
    <row r="77" spans="1:8" x14ac:dyDescent="0.25">
      <c r="A77" s="272">
        <v>4241</v>
      </c>
      <c r="B77" s="274"/>
      <c r="C77" s="272" t="s">
        <v>137</v>
      </c>
      <c r="D77" s="273"/>
      <c r="E77" s="274"/>
      <c r="F77" s="119">
        <v>2500</v>
      </c>
      <c r="G77" s="120">
        <v>2662</v>
      </c>
      <c r="H77" s="121">
        <f t="shared" si="2"/>
        <v>1.0648</v>
      </c>
    </row>
    <row r="78" spans="1:8" ht="24.95" customHeight="1" x14ac:dyDescent="0.25">
      <c r="A78" s="280" t="s">
        <v>186</v>
      </c>
      <c r="B78" s="275"/>
      <c r="C78" s="280" t="s">
        <v>187</v>
      </c>
      <c r="D78" s="276"/>
      <c r="E78" s="275"/>
      <c r="F78" s="137">
        <f>F79+F86</f>
        <v>189250</v>
      </c>
      <c r="G78" s="137">
        <f>G79+G86</f>
        <v>187597.14</v>
      </c>
      <c r="H78" s="138">
        <f t="shared" si="2"/>
        <v>0.99126626155878472</v>
      </c>
    </row>
    <row r="79" spans="1:8" ht="20.100000000000001" customHeight="1" x14ac:dyDescent="0.25">
      <c r="A79" s="265" t="s">
        <v>174</v>
      </c>
      <c r="B79" s="265"/>
      <c r="C79" s="266" t="s">
        <v>175</v>
      </c>
      <c r="D79" s="266"/>
      <c r="E79" s="266"/>
      <c r="F79" s="140">
        <f>F80+F84</f>
        <v>146250</v>
      </c>
      <c r="G79" s="140">
        <f>G80+G84</f>
        <v>144319.75</v>
      </c>
      <c r="H79" s="141">
        <f t="shared" si="2"/>
        <v>0.98680170940170941</v>
      </c>
    </row>
    <row r="80" spans="1:8" x14ac:dyDescent="0.25">
      <c r="A80" s="277">
        <v>31</v>
      </c>
      <c r="B80" s="278"/>
      <c r="C80" s="277" t="s">
        <v>5</v>
      </c>
      <c r="D80" s="279"/>
      <c r="E80" s="278"/>
      <c r="F80" s="122">
        <f>SUM(F81:F83)</f>
        <v>144850</v>
      </c>
      <c r="G80" s="122">
        <f>SUM(G81:G83)</f>
        <v>143019.63</v>
      </c>
      <c r="H80" s="118">
        <f t="shared" si="2"/>
        <v>0.98736368657231621</v>
      </c>
    </row>
    <row r="81" spans="1:8" x14ac:dyDescent="0.25">
      <c r="A81" s="272">
        <v>3111</v>
      </c>
      <c r="B81" s="274"/>
      <c r="C81" s="272" t="s">
        <v>24</v>
      </c>
      <c r="D81" s="273"/>
      <c r="E81" s="274"/>
      <c r="F81" s="119">
        <v>120300</v>
      </c>
      <c r="G81" s="120">
        <v>118964.83</v>
      </c>
      <c r="H81" s="121">
        <f t="shared" si="2"/>
        <v>0.9889013300083126</v>
      </c>
    </row>
    <row r="82" spans="1:8" x14ac:dyDescent="0.25">
      <c r="A82" s="267">
        <v>3121</v>
      </c>
      <c r="B82" s="267"/>
      <c r="C82" s="267" t="s">
        <v>93</v>
      </c>
      <c r="D82" s="267"/>
      <c r="E82" s="267"/>
      <c r="F82" s="119">
        <v>6240</v>
      </c>
      <c r="G82" s="120">
        <v>5935.72</v>
      </c>
      <c r="H82" s="121">
        <f t="shared" si="2"/>
        <v>0.95123717948717956</v>
      </c>
    </row>
    <row r="83" spans="1:8" x14ac:dyDescent="0.25">
      <c r="A83" s="272">
        <v>3132</v>
      </c>
      <c r="B83" s="274"/>
      <c r="C83" s="272" t="s">
        <v>95</v>
      </c>
      <c r="D83" s="273"/>
      <c r="E83" s="274"/>
      <c r="F83" s="119">
        <v>18310</v>
      </c>
      <c r="G83" s="120">
        <v>18119.080000000002</v>
      </c>
      <c r="H83" s="121">
        <f t="shared" si="2"/>
        <v>0.98957291097760791</v>
      </c>
    </row>
    <row r="84" spans="1:8" x14ac:dyDescent="0.25">
      <c r="A84" s="268" t="s">
        <v>147</v>
      </c>
      <c r="B84" s="268"/>
      <c r="C84" s="268" t="s">
        <v>12</v>
      </c>
      <c r="D84" s="268"/>
      <c r="E84" s="268"/>
      <c r="F84" s="117">
        <f>F85</f>
        <v>1400</v>
      </c>
      <c r="G84" s="117">
        <f>G85</f>
        <v>1300.1199999999999</v>
      </c>
      <c r="H84" s="118">
        <f t="shared" si="2"/>
        <v>0.92865714285714274</v>
      </c>
    </row>
    <row r="85" spans="1:8" x14ac:dyDescent="0.25">
      <c r="A85" s="272">
        <v>3212</v>
      </c>
      <c r="B85" s="274"/>
      <c r="C85" s="299" t="s">
        <v>170</v>
      </c>
      <c r="D85" s="300"/>
      <c r="E85" s="301"/>
      <c r="F85" s="119">
        <v>1400</v>
      </c>
      <c r="G85" s="120">
        <v>1300.1199999999999</v>
      </c>
      <c r="H85" s="121">
        <f t="shared" si="2"/>
        <v>0.92865714285714274</v>
      </c>
    </row>
    <row r="86" spans="1:8" ht="18.75" customHeight="1" x14ac:dyDescent="0.25">
      <c r="A86" s="265" t="s">
        <v>184</v>
      </c>
      <c r="B86" s="265"/>
      <c r="C86" s="298" t="s">
        <v>185</v>
      </c>
      <c r="D86" s="298"/>
      <c r="E86" s="298"/>
      <c r="F86" s="142">
        <f>F87+F89+F98</f>
        <v>43000</v>
      </c>
      <c r="G86" s="142">
        <f>G87+G89+G98</f>
        <v>43277.390000000007</v>
      </c>
      <c r="H86" s="143">
        <f t="shared" ref="H86:H127" si="3">+IFERROR(G86/F86,)</f>
        <v>1.0064509302325584</v>
      </c>
    </row>
    <row r="87" spans="1:8" x14ac:dyDescent="0.25">
      <c r="A87" s="268">
        <v>31</v>
      </c>
      <c r="B87" s="268"/>
      <c r="C87" s="268" t="s">
        <v>5</v>
      </c>
      <c r="D87" s="268"/>
      <c r="E87" s="268"/>
      <c r="F87" s="117">
        <f>F88</f>
        <v>0</v>
      </c>
      <c r="G87" s="117">
        <f>G88</f>
        <v>179.19</v>
      </c>
      <c r="H87" s="118">
        <f t="shared" si="3"/>
        <v>0</v>
      </c>
    </row>
    <row r="88" spans="1:8" ht="15" customHeight="1" x14ac:dyDescent="0.25">
      <c r="A88" s="272">
        <v>3111</v>
      </c>
      <c r="B88" s="274"/>
      <c r="C88" s="272" t="s">
        <v>217</v>
      </c>
      <c r="D88" s="273"/>
      <c r="E88" s="274"/>
      <c r="F88" s="119">
        <v>0</v>
      </c>
      <c r="G88" s="119">
        <v>179.19</v>
      </c>
      <c r="H88" s="121">
        <f t="shared" si="3"/>
        <v>0</v>
      </c>
    </row>
    <row r="89" spans="1:8" ht="15" customHeight="1" x14ac:dyDescent="0.25">
      <c r="A89" s="277" t="s">
        <v>147</v>
      </c>
      <c r="B89" s="278"/>
      <c r="C89" s="277" t="s">
        <v>12</v>
      </c>
      <c r="D89" s="279"/>
      <c r="E89" s="278"/>
      <c r="F89" s="117">
        <f>SUM(F90:F97)</f>
        <v>43000</v>
      </c>
      <c r="G89" s="117">
        <f>SUM(G90:G97)</f>
        <v>42972.97</v>
      </c>
      <c r="H89" s="118">
        <f t="shared" si="3"/>
        <v>0.99937139534883723</v>
      </c>
    </row>
    <row r="90" spans="1:8" x14ac:dyDescent="0.25">
      <c r="A90" s="272" t="s">
        <v>150</v>
      </c>
      <c r="B90" s="274"/>
      <c r="C90" s="272" t="s">
        <v>217</v>
      </c>
      <c r="D90" s="273"/>
      <c r="E90" s="274"/>
      <c r="F90" s="119">
        <v>1300</v>
      </c>
      <c r="G90" s="120">
        <v>1217.8</v>
      </c>
      <c r="H90" s="121">
        <f t="shared" si="3"/>
        <v>0.93676923076923069</v>
      </c>
    </row>
    <row r="91" spans="1:8" x14ac:dyDescent="0.25">
      <c r="A91" s="127">
        <v>3222</v>
      </c>
      <c r="B91" s="128"/>
      <c r="C91" s="272" t="s">
        <v>100</v>
      </c>
      <c r="D91" s="273"/>
      <c r="E91" s="274"/>
      <c r="F91" s="119">
        <v>30200</v>
      </c>
      <c r="G91" s="120">
        <v>29941.360000000001</v>
      </c>
      <c r="H91" s="121">
        <f t="shared" si="3"/>
        <v>0.99143576158940394</v>
      </c>
    </row>
    <row r="92" spans="1:8" x14ac:dyDescent="0.25">
      <c r="A92" s="127">
        <v>3225</v>
      </c>
      <c r="B92" s="128"/>
      <c r="C92" s="272" t="s">
        <v>153</v>
      </c>
      <c r="D92" s="273"/>
      <c r="E92" s="274"/>
      <c r="F92" s="119">
        <v>664</v>
      </c>
      <c r="G92" s="120">
        <v>92.5</v>
      </c>
      <c r="H92" s="121">
        <f t="shared" si="3"/>
        <v>0.13930722891566266</v>
      </c>
    </row>
    <row r="93" spans="1:8" x14ac:dyDescent="0.25">
      <c r="A93" s="272">
        <v>3227</v>
      </c>
      <c r="B93" s="274"/>
      <c r="C93" s="272" t="s">
        <v>188</v>
      </c>
      <c r="D93" s="273"/>
      <c r="E93" s="274"/>
      <c r="F93" s="119">
        <v>265</v>
      </c>
      <c r="G93" s="120">
        <v>265.02</v>
      </c>
      <c r="H93" s="121">
        <f t="shared" si="3"/>
        <v>1.0000754716981131</v>
      </c>
    </row>
    <row r="94" spans="1:8" x14ac:dyDescent="0.25">
      <c r="A94" s="272">
        <v>3232</v>
      </c>
      <c r="B94" s="274"/>
      <c r="C94" s="272" t="s">
        <v>107</v>
      </c>
      <c r="D94" s="273"/>
      <c r="E94" s="274"/>
      <c r="F94" s="119">
        <v>9909</v>
      </c>
      <c r="G94" s="120">
        <v>10432.5</v>
      </c>
      <c r="H94" s="121">
        <f t="shared" si="3"/>
        <v>1.0528307599152287</v>
      </c>
    </row>
    <row r="95" spans="1:8" x14ac:dyDescent="0.25">
      <c r="A95" s="272">
        <v>3234</v>
      </c>
      <c r="B95" s="274"/>
      <c r="C95" s="272" t="s">
        <v>109</v>
      </c>
      <c r="D95" s="273"/>
      <c r="E95" s="274"/>
      <c r="F95" s="119">
        <v>332</v>
      </c>
      <c r="G95" s="120">
        <v>331.25</v>
      </c>
      <c r="H95" s="121">
        <f t="shared" si="3"/>
        <v>0.99774096385542166</v>
      </c>
    </row>
    <row r="96" spans="1:8" x14ac:dyDescent="0.25">
      <c r="A96" s="272">
        <v>3236</v>
      </c>
      <c r="B96" s="274"/>
      <c r="C96" s="272" t="s">
        <v>111</v>
      </c>
      <c r="D96" s="273"/>
      <c r="E96" s="274"/>
      <c r="F96" s="119">
        <v>330</v>
      </c>
      <c r="G96" s="120">
        <v>495.1</v>
      </c>
      <c r="H96" s="121">
        <f t="shared" ref="H96" si="4">+IFERROR(G96/F96,)</f>
        <v>1.5003030303030305</v>
      </c>
    </row>
    <row r="97" spans="1:8" x14ac:dyDescent="0.25">
      <c r="A97" s="272">
        <v>3239</v>
      </c>
      <c r="B97" s="274"/>
      <c r="C97" s="272" t="s">
        <v>114</v>
      </c>
      <c r="D97" s="273"/>
      <c r="E97" s="274"/>
      <c r="F97" s="119">
        <v>0</v>
      </c>
      <c r="G97" s="120">
        <v>197.44</v>
      </c>
      <c r="H97" s="121">
        <f t="shared" si="3"/>
        <v>0</v>
      </c>
    </row>
    <row r="98" spans="1:8" x14ac:dyDescent="0.25">
      <c r="A98" s="277">
        <v>42</v>
      </c>
      <c r="B98" s="278"/>
      <c r="C98" s="277" t="s">
        <v>129</v>
      </c>
      <c r="D98" s="279"/>
      <c r="E98" s="278"/>
      <c r="F98" s="117">
        <f>F99</f>
        <v>0</v>
      </c>
      <c r="G98" s="117">
        <f>G99</f>
        <v>125.23</v>
      </c>
      <c r="H98" s="118">
        <f t="shared" si="3"/>
        <v>0</v>
      </c>
    </row>
    <row r="99" spans="1:8" x14ac:dyDescent="0.25">
      <c r="A99" s="272">
        <v>4221</v>
      </c>
      <c r="B99" s="274"/>
      <c r="C99" s="272" t="s">
        <v>131</v>
      </c>
      <c r="D99" s="273"/>
      <c r="E99" s="274"/>
      <c r="F99" s="119">
        <v>0</v>
      </c>
      <c r="G99" s="120">
        <v>125.23</v>
      </c>
      <c r="H99" s="121">
        <f t="shared" si="3"/>
        <v>0</v>
      </c>
    </row>
    <row r="100" spans="1:8" ht="24.95" customHeight="1" x14ac:dyDescent="0.25">
      <c r="A100" s="264" t="s">
        <v>189</v>
      </c>
      <c r="B100" s="264"/>
      <c r="C100" s="264" t="s">
        <v>190</v>
      </c>
      <c r="D100" s="264"/>
      <c r="E100" s="264"/>
      <c r="F100" s="137">
        <f t="shared" ref="F100:G102" si="5">F101</f>
        <v>11700</v>
      </c>
      <c r="G100" s="137">
        <f t="shared" si="5"/>
        <v>11620.55</v>
      </c>
      <c r="H100" s="138">
        <f t="shared" si="3"/>
        <v>0.99320940170940164</v>
      </c>
    </row>
    <row r="101" spans="1:8" ht="20.100000000000001" customHeight="1" x14ac:dyDescent="0.25">
      <c r="A101" s="265" t="s">
        <v>174</v>
      </c>
      <c r="B101" s="265"/>
      <c r="C101" s="266" t="s">
        <v>175</v>
      </c>
      <c r="D101" s="266"/>
      <c r="E101" s="266"/>
      <c r="F101" s="140">
        <f t="shared" si="5"/>
        <v>11700</v>
      </c>
      <c r="G101" s="140">
        <f t="shared" si="5"/>
        <v>11620.55</v>
      </c>
      <c r="H101" s="141">
        <f t="shared" si="3"/>
        <v>0.99320940170940164</v>
      </c>
    </row>
    <row r="102" spans="1:8" x14ac:dyDescent="0.25">
      <c r="A102" s="268">
        <v>32</v>
      </c>
      <c r="B102" s="268"/>
      <c r="C102" s="268" t="s">
        <v>12</v>
      </c>
      <c r="D102" s="268"/>
      <c r="E102" s="268"/>
      <c r="F102" s="117">
        <f t="shared" si="5"/>
        <v>11700</v>
      </c>
      <c r="G102" s="117">
        <f t="shared" si="5"/>
        <v>11620.55</v>
      </c>
      <c r="H102" s="118">
        <f t="shared" si="3"/>
        <v>0.99320940170940164</v>
      </c>
    </row>
    <row r="103" spans="1:8" x14ac:dyDescent="0.25">
      <c r="A103" s="272">
        <v>3232</v>
      </c>
      <c r="B103" s="274"/>
      <c r="C103" s="267" t="s">
        <v>107</v>
      </c>
      <c r="D103" s="267"/>
      <c r="E103" s="267"/>
      <c r="F103" s="119">
        <v>11700</v>
      </c>
      <c r="G103" s="120">
        <v>11620.55</v>
      </c>
      <c r="H103" s="121">
        <f t="shared" si="3"/>
        <v>0.99320940170940164</v>
      </c>
    </row>
    <row r="104" spans="1:8" ht="24.95" customHeight="1" x14ac:dyDescent="0.25">
      <c r="A104" s="264" t="s">
        <v>191</v>
      </c>
      <c r="B104" s="264"/>
      <c r="C104" s="264" t="s">
        <v>192</v>
      </c>
      <c r="D104" s="264"/>
      <c r="E104" s="264"/>
      <c r="F104" s="137">
        <f t="shared" ref="F104:G104" si="6">F105</f>
        <v>15037</v>
      </c>
      <c r="G104" s="137">
        <f t="shared" si="6"/>
        <v>14976.86</v>
      </c>
      <c r="H104" s="138">
        <f t="shared" si="3"/>
        <v>0.99600053202101491</v>
      </c>
    </row>
    <row r="105" spans="1:8" ht="20.100000000000001" customHeight="1" x14ac:dyDescent="0.25">
      <c r="A105" s="265" t="s">
        <v>174</v>
      </c>
      <c r="B105" s="265"/>
      <c r="C105" s="266" t="s">
        <v>175</v>
      </c>
      <c r="D105" s="266"/>
      <c r="E105" s="266"/>
      <c r="F105" s="140">
        <f>F106+F109</f>
        <v>15037</v>
      </c>
      <c r="G105" s="140">
        <f>G106+G109</f>
        <v>14976.86</v>
      </c>
      <c r="H105" s="141">
        <f t="shared" si="3"/>
        <v>0.99600053202101491</v>
      </c>
    </row>
    <row r="106" spans="1:8" x14ac:dyDescent="0.25">
      <c r="A106" s="268">
        <v>31</v>
      </c>
      <c r="B106" s="268"/>
      <c r="C106" s="268" t="s">
        <v>5</v>
      </c>
      <c r="D106" s="268"/>
      <c r="E106" s="268"/>
      <c r="F106" s="117">
        <f>SUM(F107:F108)</f>
        <v>14445</v>
      </c>
      <c r="G106" s="117">
        <f>SUM(G107:G108)</f>
        <v>14385.78</v>
      </c>
      <c r="H106" s="118">
        <f t="shared" si="3"/>
        <v>0.99590031152647984</v>
      </c>
    </row>
    <row r="107" spans="1:8" x14ac:dyDescent="0.25">
      <c r="A107" s="272">
        <v>3111</v>
      </c>
      <c r="B107" s="274"/>
      <c r="C107" s="272" t="s">
        <v>24</v>
      </c>
      <c r="D107" s="273"/>
      <c r="E107" s="274"/>
      <c r="F107" s="119">
        <v>12400</v>
      </c>
      <c r="G107" s="120">
        <v>12348.29</v>
      </c>
      <c r="H107" s="121">
        <f t="shared" si="3"/>
        <v>0.99582983870967745</v>
      </c>
    </row>
    <row r="108" spans="1:8" x14ac:dyDescent="0.25">
      <c r="A108" s="272">
        <v>3132</v>
      </c>
      <c r="B108" s="274"/>
      <c r="C108" s="272" t="s">
        <v>95</v>
      </c>
      <c r="D108" s="273"/>
      <c r="E108" s="274"/>
      <c r="F108" s="119">
        <v>2045</v>
      </c>
      <c r="G108" s="120">
        <v>2037.49</v>
      </c>
      <c r="H108" s="121">
        <f t="shared" si="3"/>
        <v>0.99632762836185818</v>
      </c>
    </row>
    <row r="109" spans="1:8" x14ac:dyDescent="0.25">
      <c r="A109" s="268" t="s">
        <v>147</v>
      </c>
      <c r="B109" s="268"/>
      <c r="C109" s="268" t="s">
        <v>12</v>
      </c>
      <c r="D109" s="268"/>
      <c r="E109" s="268"/>
      <c r="F109" s="117">
        <f>F110</f>
        <v>592</v>
      </c>
      <c r="G109" s="117">
        <f>G110</f>
        <v>591.08000000000004</v>
      </c>
      <c r="H109" s="118">
        <f t="shared" si="3"/>
        <v>0.99844594594594605</v>
      </c>
    </row>
    <row r="110" spans="1:8" x14ac:dyDescent="0.25">
      <c r="A110" s="272">
        <v>3212</v>
      </c>
      <c r="B110" s="274"/>
      <c r="C110" s="299" t="s">
        <v>170</v>
      </c>
      <c r="D110" s="300"/>
      <c r="E110" s="301"/>
      <c r="F110" s="119">
        <v>592</v>
      </c>
      <c r="G110" s="120">
        <v>591.08000000000004</v>
      </c>
      <c r="H110" s="121">
        <f t="shared" si="3"/>
        <v>0.99844594594594605</v>
      </c>
    </row>
    <row r="111" spans="1:8" ht="24.95" customHeight="1" x14ac:dyDescent="0.25">
      <c r="A111" s="264" t="s">
        <v>193</v>
      </c>
      <c r="B111" s="264"/>
      <c r="C111" s="264" t="s">
        <v>194</v>
      </c>
      <c r="D111" s="264"/>
      <c r="E111" s="264"/>
      <c r="F111" s="137">
        <f>F112+F119</f>
        <v>116547</v>
      </c>
      <c r="G111" s="137">
        <f>G112+G119</f>
        <v>114974.79999999999</v>
      </c>
      <c r="H111" s="138">
        <f t="shared" si="3"/>
        <v>0.98651016328176611</v>
      </c>
    </row>
    <row r="112" spans="1:8" ht="20.100000000000001" customHeight="1" x14ac:dyDescent="0.25">
      <c r="A112" s="265" t="s">
        <v>174</v>
      </c>
      <c r="B112" s="265"/>
      <c r="C112" s="266" t="s">
        <v>175</v>
      </c>
      <c r="D112" s="266"/>
      <c r="E112" s="266"/>
      <c r="F112" s="140">
        <f>F113+F117</f>
        <v>82515</v>
      </c>
      <c r="G112" s="140">
        <f>G113+G117</f>
        <v>80942.319999999992</v>
      </c>
      <c r="H112" s="141">
        <f t="shared" si="3"/>
        <v>0.98094067745258429</v>
      </c>
    </row>
    <row r="113" spans="1:8" x14ac:dyDescent="0.25">
      <c r="A113" s="268">
        <v>31</v>
      </c>
      <c r="B113" s="268"/>
      <c r="C113" s="268" t="s">
        <v>5</v>
      </c>
      <c r="D113" s="268"/>
      <c r="E113" s="268"/>
      <c r="F113" s="117">
        <f>SUM(F114:F116)</f>
        <v>80765</v>
      </c>
      <c r="G113" s="117">
        <f>SUM(G114:G116)</f>
        <v>79277.53</v>
      </c>
      <c r="H113" s="118">
        <f t="shared" si="3"/>
        <v>0.98158274004828827</v>
      </c>
    </row>
    <row r="114" spans="1:8" x14ac:dyDescent="0.25">
      <c r="A114" s="272">
        <v>3111</v>
      </c>
      <c r="B114" s="274"/>
      <c r="C114" s="272" t="s">
        <v>24</v>
      </c>
      <c r="D114" s="273"/>
      <c r="E114" s="274"/>
      <c r="F114" s="119">
        <v>60055</v>
      </c>
      <c r="G114" s="120">
        <v>59036.5</v>
      </c>
      <c r="H114" s="121">
        <f t="shared" si="3"/>
        <v>0.98304054616601444</v>
      </c>
    </row>
    <row r="115" spans="1:8" x14ac:dyDescent="0.25">
      <c r="A115" s="267">
        <v>3121</v>
      </c>
      <c r="B115" s="267"/>
      <c r="C115" s="267" t="s">
        <v>93</v>
      </c>
      <c r="D115" s="267"/>
      <c r="E115" s="267"/>
      <c r="F115" s="119">
        <v>10800</v>
      </c>
      <c r="G115" s="120">
        <v>10500</v>
      </c>
      <c r="H115" s="118">
        <f t="shared" si="3"/>
        <v>0.97222222222222221</v>
      </c>
    </row>
    <row r="116" spans="1:8" x14ac:dyDescent="0.25">
      <c r="A116" s="127">
        <v>3132</v>
      </c>
      <c r="B116" s="128"/>
      <c r="C116" s="272" t="s">
        <v>95</v>
      </c>
      <c r="D116" s="273"/>
      <c r="E116" s="274"/>
      <c r="F116" s="119">
        <v>9910</v>
      </c>
      <c r="G116" s="120">
        <v>9741.0300000000007</v>
      </c>
      <c r="H116" s="121">
        <f t="shared" si="3"/>
        <v>0.98294954591321904</v>
      </c>
    </row>
    <row r="117" spans="1:8" x14ac:dyDescent="0.25">
      <c r="A117" s="268" t="s">
        <v>147</v>
      </c>
      <c r="B117" s="268"/>
      <c r="C117" s="268" t="s">
        <v>12</v>
      </c>
      <c r="D117" s="268"/>
      <c r="E117" s="268"/>
      <c r="F117" s="117">
        <f>F118</f>
        <v>1750</v>
      </c>
      <c r="G117" s="117">
        <f>G118</f>
        <v>1664.79</v>
      </c>
      <c r="H117" s="118">
        <f t="shared" si="3"/>
        <v>0.95130857142857139</v>
      </c>
    </row>
    <row r="118" spans="1:8" x14ac:dyDescent="0.25">
      <c r="A118" s="272">
        <v>3212</v>
      </c>
      <c r="B118" s="274"/>
      <c r="C118" s="299" t="s">
        <v>170</v>
      </c>
      <c r="D118" s="300"/>
      <c r="E118" s="301"/>
      <c r="F118" s="119">
        <v>1750</v>
      </c>
      <c r="G118" s="120">
        <v>1664.79</v>
      </c>
      <c r="H118" s="121">
        <f t="shared" si="3"/>
        <v>0.95130857142857139</v>
      </c>
    </row>
    <row r="119" spans="1:8" ht="20.100000000000001" customHeight="1" x14ac:dyDescent="0.25">
      <c r="A119" s="302" t="s">
        <v>195</v>
      </c>
      <c r="B119" s="302"/>
      <c r="C119" s="303" t="s">
        <v>196</v>
      </c>
      <c r="D119" s="303"/>
      <c r="E119" s="303"/>
      <c r="F119" s="125">
        <f>F120</f>
        <v>34032</v>
      </c>
      <c r="G119" s="125">
        <f>G120</f>
        <v>34032.480000000003</v>
      </c>
      <c r="H119" s="126">
        <f t="shared" si="3"/>
        <v>1.0000141043723556</v>
      </c>
    </row>
    <row r="120" spans="1:8" x14ac:dyDescent="0.25">
      <c r="A120" s="268">
        <v>31</v>
      </c>
      <c r="B120" s="268"/>
      <c r="C120" s="268" t="s">
        <v>5</v>
      </c>
      <c r="D120" s="268"/>
      <c r="E120" s="268"/>
      <c r="F120" s="117">
        <f>SUM(F121:F122)</f>
        <v>34032</v>
      </c>
      <c r="G120" s="117">
        <f>SUM(G121:G122)</f>
        <v>34032.480000000003</v>
      </c>
      <c r="H120" s="118">
        <f t="shared" si="3"/>
        <v>1.0000141043723556</v>
      </c>
    </row>
    <row r="121" spans="1:8" x14ac:dyDescent="0.25">
      <c r="A121" s="272">
        <v>3111</v>
      </c>
      <c r="B121" s="274"/>
      <c r="C121" s="272" t="s">
        <v>24</v>
      </c>
      <c r="D121" s="273"/>
      <c r="E121" s="274"/>
      <c r="F121" s="119">
        <v>29212</v>
      </c>
      <c r="G121" s="120">
        <v>29212.43</v>
      </c>
      <c r="H121" s="121">
        <f t="shared" si="3"/>
        <v>1.0000147199780911</v>
      </c>
    </row>
    <row r="122" spans="1:8" x14ac:dyDescent="0.25">
      <c r="A122" s="272">
        <v>3132</v>
      </c>
      <c r="B122" s="274"/>
      <c r="C122" s="272" t="s">
        <v>95</v>
      </c>
      <c r="D122" s="273"/>
      <c r="E122" s="274"/>
      <c r="F122" s="119">
        <v>4820</v>
      </c>
      <c r="G122" s="120">
        <v>4820.05</v>
      </c>
      <c r="H122" s="121">
        <f t="shared" si="3"/>
        <v>1.0000103734439834</v>
      </c>
    </row>
    <row r="123" spans="1:8" ht="24.95" customHeight="1" x14ac:dyDescent="0.25">
      <c r="A123" s="264" t="s">
        <v>197</v>
      </c>
      <c r="B123" s="264"/>
      <c r="C123" s="264" t="s">
        <v>198</v>
      </c>
      <c r="D123" s="264"/>
      <c r="E123" s="264"/>
      <c r="F123" s="137">
        <f t="shared" ref="F123:G125" si="7">F124</f>
        <v>41625</v>
      </c>
      <c r="G123" s="137">
        <f t="shared" si="7"/>
        <v>41622.51</v>
      </c>
      <c r="H123" s="138">
        <f t="shared" si="3"/>
        <v>0.99994018018018027</v>
      </c>
    </row>
    <row r="124" spans="1:8" ht="20.100000000000001" customHeight="1" x14ac:dyDescent="0.25">
      <c r="A124" s="265" t="s">
        <v>199</v>
      </c>
      <c r="B124" s="265"/>
      <c r="C124" s="266" t="s">
        <v>185</v>
      </c>
      <c r="D124" s="266"/>
      <c r="E124" s="266"/>
      <c r="F124" s="140">
        <f t="shared" si="7"/>
        <v>41625</v>
      </c>
      <c r="G124" s="140">
        <f t="shared" si="7"/>
        <v>41622.51</v>
      </c>
      <c r="H124" s="141">
        <f t="shared" si="3"/>
        <v>0.99994018018018027</v>
      </c>
    </row>
    <row r="125" spans="1:8" x14ac:dyDescent="0.25">
      <c r="A125" s="268">
        <v>42</v>
      </c>
      <c r="B125" s="268"/>
      <c r="C125" s="277" t="s">
        <v>129</v>
      </c>
      <c r="D125" s="279"/>
      <c r="E125" s="278"/>
      <c r="F125" s="122">
        <f t="shared" si="7"/>
        <v>41625</v>
      </c>
      <c r="G125" s="122">
        <f t="shared" si="7"/>
        <v>41622.51</v>
      </c>
      <c r="H125" s="118">
        <f t="shared" si="3"/>
        <v>0.99994018018018027</v>
      </c>
    </row>
    <row r="126" spans="1:8" x14ac:dyDescent="0.25">
      <c r="A126" s="272">
        <v>4241</v>
      </c>
      <c r="B126" s="274"/>
      <c r="C126" s="272" t="s">
        <v>200</v>
      </c>
      <c r="D126" s="273"/>
      <c r="E126" s="274"/>
      <c r="F126" s="119">
        <v>41625</v>
      </c>
      <c r="G126" s="120">
        <v>41622.51</v>
      </c>
      <c r="H126" s="121">
        <f t="shared" si="3"/>
        <v>0.99994018018018027</v>
      </c>
    </row>
    <row r="127" spans="1:8" ht="24.95" customHeight="1" x14ac:dyDescent="0.25">
      <c r="A127" s="264" t="s">
        <v>201</v>
      </c>
      <c r="B127" s="264"/>
      <c r="C127" s="264" t="s">
        <v>202</v>
      </c>
      <c r="D127" s="264"/>
      <c r="E127" s="264"/>
      <c r="F127" s="137">
        <f>F128+F131</f>
        <v>4980</v>
      </c>
      <c r="G127" s="137">
        <f>G128+G131</f>
        <v>4876.76</v>
      </c>
      <c r="H127" s="138">
        <f t="shared" si="3"/>
        <v>0.97926907630522098</v>
      </c>
    </row>
    <row r="128" spans="1:8" ht="20.100000000000001" customHeight="1" x14ac:dyDescent="0.25">
      <c r="A128" s="265" t="s">
        <v>203</v>
      </c>
      <c r="B128" s="265"/>
      <c r="C128" s="266" t="s">
        <v>204</v>
      </c>
      <c r="D128" s="266"/>
      <c r="E128" s="266"/>
      <c r="F128" s="140">
        <f>F129</f>
        <v>600</v>
      </c>
      <c r="G128" s="140">
        <f>G129</f>
        <v>232.22</v>
      </c>
      <c r="H128" s="141">
        <f t="shared" ref="H128:H157" si="8">+IFERROR(G128/F128,)</f>
        <v>0.38703333333333334</v>
      </c>
    </row>
    <row r="129" spans="1:8" x14ac:dyDescent="0.25">
      <c r="A129" s="268" t="s">
        <v>147</v>
      </c>
      <c r="B129" s="268"/>
      <c r="C129" s="268" t="s">
        <v>12</v>
      </c>
      <c r="D129" s="268"/>
      <c r="E129" s="268"/>
      <c r="F129" s="122">
        <f>F130</f>
        <v>600</v>
      </c>
      <c r="G129" s="122">
        <f>G130</f>
        <v>232.22</v>
      </c>
      <c r="H129" s="118">
        <f t="shared" si="8"/>
        <v>0.38703333333333334</v>
      </c>
    </row>
    <row r="130" spans="1:8" x14ac:dyDescent="0.25">
      <c r="A130" s="272">
        <v>3222</v>
      </c>
      <c r="B130" s="274"/>
      <c r="C130" s="272" t="s">
        <v>100</v>
      </c>
      <c r="D130" s="273"/>
      <c r="E130" s="274"/>
      <c r="F130" s="119">
        <v>600</v>
      </c>
      <c r="G130" s="120">
        <v>232.22</v>
      </c>
      <c r="H130" s="121">
        <f t="shared" si="8"/>
        <v>0.38703333333333334</v>
      </c>
    </row>
    <row r="131" spans="1:8" ht="20.100000000000001" customHeight="1" x14ac:dyDescent="0.25">
      <c r="A131" s="265" t="s">
        <v>195</v>
      </c>
      <c r="B131" s="265"/>
      <c r="C131" s="266" t="s">
        <v>196</v>
      </c>
      <c r="D131" s="266"/>
      <c r="E131" s="266"/>
      <c r="F131" s="140">
        <f>F132</f>
        <v>4380</v>
      </c>
      <c r="G131" s="140">
        <f>G132</f>
        <v>4644.54</v>
      </c>
      <c r="H131" s="141">
        <f t="shared" si="8"/>
        <v>1.0603972602739726</v>
      </c>
    </row>
    <row r="132" spans="1:8" ht="21.75" customHeight="1" x14ac:dyDescent="0.25">
      <c r="A132" s="277" t="s">
        <v>176</v>
      </c>
      <c r="B132" s="278"/>
      <c r="C132" s="277" t="s">
        <v>177</v>
      </c>
      <c r="D132" s="279"/>
      <c r="E132" s="278"/>
      <c r="F132" s="122">
        <f>F133</f>
        <v>4380</v>
      </c>
      <c r="G132" s="122">
        <f>G133</f>
        <v>4644.54</v>
      </c>
      <c r="H132" s="118">
        <f t="shared" si="8"/>
        <v>1.0603972602739726</v>
      </c>
    </row>
    <row r="133" spans="1:8" x14ac:dyDescent="0.25">
      <c r="A133" s="272">
        <v>3722</v>
      </c>
      <c r="B133" s="274"/>
      <c r="C133" s="272" t="s">
        <v>126</v>
      </c>
      <c r="D133" s="273"/>
      <c r="E133" s="274"/>
      <c r="F133" s="123">
        <v>4380</v>
      </c>
      <c r="G133" s="124">
        <v>4644.54</v>
      </c>
      <c r="H133" s="121">
        <f t="shared" si="8"/>
        <v>1.0603972602739726</v>
      </c>
    </row>
    <row r="134" spans="1:8" ht="24.95" customHeight="1" x14ac:dyDescent="0.25">
      <c r="A134" s="264" t="s">
        <v>205</v>
      </c>
      <c r="B134" s="264"/>
      <c r="C134" s="264" t="s">
        <v>206</v>
      </c>
      <c r="D134" s="264"/>
      <c r="E134" s="264"/>
      <c r="F134" s="137">
        <f t="shared" ref="F134:G136" si="9">F135</f>
        <v>178375</v>
      </c>
      <c r="G134" s="137">
        <f t="shared" si="9"/>
        <v>169429.57</v>
      </c>
      <c r="H134" s="138">
        <f t="shared" si="8"/>
        <v>0.94985042747021731</v>
      </c>
    </row>
    <row r="135" spans="1:8" ht="20.100000000000001" customHeight="1" x14ac:dyDescent="0.25">
      <c r="A135" s="265" t="s">
        <v>199</v>
      </c>
      <c r="B135" s="265"/>
      <c r="C135" s="266" t="s">
        <v>185</v>
      </c>
      <c r="D135" s="266"/>
      <c r="E135" s="266"/>
      <c r="F135" s="140">
        <f t="shared" si="9"/>
        <v>178375</v>
      </c>
      <c r="G135" s="140">
        <f t="shared" si="9"/>
        <v>169429.57</v>
      </c>
      <c r="H135" s="141">
        <f t="shared" si="8"/>
        <v>0.94985042747021731</v>
      </c>
    </row>
    <row r="136" spans="1:8" x14ac:dyDescent="0.25">
      <c r="A136" s="277">
        <v>32</v>
      </c>
      <c r="B136" s="278"/>
      <c r="C136" s="277" t="s">
        <v>12</v>
      </c>
      <c r="D136" s="279"/>
      <c r="E136" s="278"/>
      <c r="F136" s="122">
        <f t="shared" si="9"/>
        <v>178375</v>
      </c>
      <c r="G136" s="122">
        <f t="shared" si="9"/>
        <v>169429.57</v>
      </c>
      <c r="H136" s="118">
        <f t="shared" si="8"/>
        <v>0.94985042747021731</v>
      </c>
    </row>
    <row r="137" spans="1:8" x14ac:dyDescent="0.25">
      <c r="A137" s="272">
        <v>3222</v>
      </c>
      <c r="B137" s="274"/>
      <c r="C137" s="272" t="s">
        <v>100</v>
      </c>
      <c r="D137" s="273"/>
      <c r="E137" s="274"/>
      <c r="F137" s="123">
        <v>178375</v>
      </c>
      <c r="G137" s="124">
        <v>169429.57</v>
      </c>
      <c r="H137" s="121">
        <f t="shared" si="8"/>
        <v>0.94985042747021731</v>
      </c>
    </row>
    <row r="138" spans="1:8" ht="30" customHeight="1" x14ac:dyDescent="0.25">
      <c r="A138" s="269" t="s">
        <v>207</v>
      </c>
      <c r="B138" s="270"/>
      <c r="C138" s="270"/>
      <c r="D138" s="270"/>
      <c r="E138" s="271"/>
      <c r="F138" s="139">
        <f t="shared" ref="F138:G139" si="10">F139</f>
        <v>26545</v>
      </c>
      <c r="G138" s="139">
        <f t="shared" si="10"/>
        <v>26545</v>
      </c>
      <c r="H138" s="136">
        <f t="shared" si="8"/>
        <v>1</v>
      </c>
    </row>
    <row r="139" spans="1:8" ht="24.95" customHeight="1" x14ac:dyDescent="0.25">
      <c r="A139" s="264" t="s">
        <v>208</v>
      </c>
      <c r="B139" s="264"/>
      <c r="C139" s="264" t="s">
        <v>209</v>
      </c>
      <c r="D139" s="264"/>
      <c r="E139" s="264"/>
      <c r="F139" s="137">
        <f t="shared" si="10"/>
        <v>26545</v>
      </c>
      <c r="G139" s="137">
        <f t="shared" si="10"/>
        <v>26545</v>
      </c>
      <c r="H139" s="138">
        <f t="shared" si="8"/>
        <v>1</v>
      </c>
    </row>
    <row r="140" spans="1:8" s="144" customFormat="1" ht="20.100000000000001" customHeight="1" x14ac:dyDescent="0.25">
      <c r="A140" s="265" t="s">
        <v>146</v>
      </c>
      <c r="B140" s="265"/>
      <c r="C140" s="266" t="s">
        <v>140</v>
      </c>
      <c r="D140" s="266"/>
      <c r="E140" s="266"/>
      <c r="F140" s="140">
        <f>F141</f>
        <v>26545</v>
      </c>
      <c r="G140" s="140">
        <f>G141</f>
        <v>26545</v>
      </c>
      <c r="H140" s="141">
        <f t="shared" si="8"/>
        <v>1</v>
      </c>
    </row>
    <row r="141" spans="1:8" x14ac:dyDescent="0.25">
      <c r="A141" s="277">
        <v>42</v>
      </c>
      <c r="B141" s="278"/>
      <c r="C141" s="286" t="s">
        <v>183</v>
      </c>
      <c r="D141" s="287"/>
      <c r="E141" s="288"/>
      <c r="F141" s="122">
        <f>SUM(F142:F145)</f>
        <v>26545</v>
      </c>
      <c r="G141" s="122">
        <f>SUM(G142:G145)</f>
        <v>26545</v>
      </c>
      <c r="H141" s="118">
        <f t="shared" si="8"/>
        <v>1</v>
      </c>
    </row>
    <row r="142" spans="1:8" x14ac:dyDescent="0.25">
      <c r="A142" s="272">
        <v>4221</v>
      </c>
      <c r="B142" s="274"/>
      <c r="C142" s="267" t="s">
        <v>131</v>
      </c>
      <c r="D142" s="267"/>
      <c r="E142" s="267"/>
      <c r="F142" s="119">
        <v>22422</v>
      </c>
      <c r="G142" s="120">
        <v>21153.35</v>
      </c>
      <c r="H142" s="121">
        <f t="shared" si="8"/>
        <v>0.94341940950851833</v>
      </c>
    </row>
    <row r="143" spans="1:8" x14ac:dyDescent="0.25">
      <c r="A143" s="272">
        <v>4223</v>
      </c>
      <c r="B143" s="274"/>
      <c r="C143" s="267" t="s">
        <v>133</v>
      </c>
      <c r="D143" s="267"/>
      <c r="E143" s="267"/>
      <c r="F143" s="119">
        <v>3207</v>
      </c>
      <c r="G143" s="120">
        <v>4476.25</v>
      </c>
      <c r="H143" s="121">
        <f t="shared" si="8"/>
        <v>1.3957748674773931</v>
      </c>
    </row>
    <row r="144" spans="1:8" x14ac:dyDescent="0.25">
      <c r="A144" s="127">
        <v>4227</v>
      </c>
      <c r="B144" s="128"/>
      <c r="C144" s="272" t="s">
        <v>135</v>
      </c>
      <c r="D144" s="273"/>
      <c r="E144" s="274"/>
      <c r="F144" s="119">
        <v>560</v>
      </c>
      <c r="G144" s="120">
        <v>559.61</v>
      </c>
      <c r="H144" s="121">
        <f t="shared" si="8"/>
        <v>0.9993035714285714</v>
      </c>
    </row>
    <row r="145" spans="1:8" x14ac:dyDescent="0.25">
      <c r="A145" s="272">
        <v>4241</v>
      </c>
      <c r="B145" s="274"/>
      <c r="C145" s="267" t="s">
        <v>200</v>
      </c>
      <c r="D145" s="267"/>
      <c r="E145" s="267"/>
      <c r="F145" s="119">
        <v>356</v>
      </c>
      <c r="G145" s="120">
        <v>355.79</v>
      </c>
      <c r="H145" s="121">
        <f t="shared" si="8"/>
        <v>0.99941011235955057</v>
      </c>
    </row>
    <row r="146" spans="1:8" ht="30" customHeight="1" x14ac:dyDescent="0.25">
      <c r="A146" s="269" t="s">
        <v>210</v>
      </c>
      <c r="B146" s="270"/>
      <c r="C146" s="270"/>
      <c r="D146" s="270"/>
      <c r="E146" s="271"/>
      <c r="F146" s="135">
        <f>F147</f>
        <v>13593</v>
      </c>
      <c r="G146" s="135">
        <f>G147</f>
        <v>8106.68</v>
      </c>
      <c r="H146" s="136">
        <f t="shared" si="8"/>
        <v>0.59638637534024863</v>
      </c>
    </row>
    <row r="147" spans="1:8" ht="24.95" customHeight="1" x14ac:dyDescent="0.25">
      <c r="A147" s="264" t="s">
        <v>211</v>
      </c>
      <c r="B147" s="264"/>
      <c r="C147" s="264" t="s">
        <v>209</v>
      </c>
      <c r="D147" s="264"/>
      <c r="E147" s="264"/>
      <c r="F147" s="137">
        <f>F148+F152</f>
        <v>13593</v>
      </c>
      <c r="G147" s="137">
        <f>G148+G152</f>
        <v>8106.68</v>
      </c>
      <c r="H147" s="138">
        <f t="shared" si="8"/>
        <v>0.59638637534024863</v>
      </c>
    </row>
    <row r="148" spans="1:8" ht="20.100000000000001" customHeight="1" x14ac:dyDescent="0.25">
      <c r="A148" s="265" t="s">
        <v>179</v>
      </c>
      <c r="B148" s="265"/>
      <c r="C148" s="266" t="s">
        <v>180</v>
      </c>
      <c r="D148" s="266"/>
      <c r="E148" s="266"/>
      <c r="F148" s="140">
        <f>F149</f>
        <v>2293</v>
      </c>
      <c r="G148" s="140">
        <f>G149</f>
        <v>807.38</v>
      </c>
      <c r="H148" s="141">
        <f t="shared" si="8"/>
        <v>0.35210641081552552</v>
      </c>
    </row>
    <row r="149" spans="1:8" x14ac:dyDescent="0.25">
      <c r="A149" s="277">
        <v>42</v>
      </c>
      <c r="B149" s="278"/>
      <c r="C149" s="286" t="s">
        <v>183</v>
      </c>
      <c r="D149" s="287"/>
      <c r="E149" s="288"/>
      <c r="F149" s="122">
        <f>SUM(F150:F151)</f>
        <v>2293</v>
      </c>
      <c r="G149" s="122">
        <f>SUM(G150:G151)</f>
        <v>807.38</v>
      </c>
      <c r="H149" s="118">
        <f t="shared" si="8"/>
        <v>0.35210641081552552</v>
      </c>
    </row>
    <row r="150" spans="1:8" x14ac:dyDescent="0.25">
      <c r="A150" s="272">
        <v>4222</v>
      </c>
      <c r="B150" s="274"/>
      <c r="C150" s="272" t="s">
        <v>132</v>
      </c>
      <c r="D150" s="273"/>
      <c r="E150" s="274"/>
      <c r="F150" s="119">
        <v>810</v>
      </c>
      <c r="G150" s="120">
        <v>807.38</v>
      </c>
      <c r="H150" s="121">
        <f t="shared" si="8"/>
        <v>0.99676543209876545</v>
      </c>
    </row>
    <row r="151" spans="1:8" x14ac:dyDescent="0.25">
      <c r="A151" s="272">
        <v>4223</v>
      </c>
      <c r="B151" s="274"/>
      <c r="C151" s="267" t="s">
        <v>133</v>
      </c>
      <c r="D151" s="267"/>
      <c r="E151" s="267"/>
      <c r="F151" s="119">
        <v>1483</v>
      </c>
      <c r="G151" s="120">
        <v>0</v>
      </c>
      <c r="H151" s="121">
        <f t="shared" si="8"/>
        <v>0</v>
      </c>
    </row>
    <row r="152" spans="1:8" ht="20.100000000000001" customHeight="1" x14ac:dyDescent="0.25">
      <c r="A152" s="265" t="s">
        <v>184</v>
      </c>
      <c r="B152" s="265"/>
      <c r="C152" s="266" t="s">
        <v>185</v>
      </c>
      <c r="D152" s="266"/>
      <c r="E152" s="266"/>
      <c r="F152" s="140">
        <f t="shared" ref="F152:G154" si="11">F153</f>
        <v>11300</v>
      </c>
      <c r="G152" s="140">
        <f t="shared" si="11"/>
        <v>7299.3</v>
      </c>
      <c r="H152" s="141">
        <f t="shared" si="8"/>
        <v>0.64595575221238943</v>
      </c>
    </row>
    <row r="153" spans="1:8" x14ac:dyDescent="0.25">
      <c r="A153" s="277">
        <v>4</v>
      </c>
      <c r="B153" s="278"/>
      <c r="C153" s="277" t="s">
        <v>6</v>
      </c>
      <c r="D153" s="279"/>
      <c r="E153" s="278"/>
      <c r="F153" s="122">
        <f t="shared" si="11"/>
        <v>11300</v>
      </c>
      <c r="G153" s="122">
        <f t="shared" si="11"/>
        <v>7299.3</v>
      </c>
      <c r="H153" s="118">
        <f t="shared" si="8"/>
        <v>0.64595575221238943</v>
      </c>
    </row>
    <row r="154" spans="1:8" x14ac:dyDescent="0.25">
      <c r="A154" s="277">
        <v>42</v>
      </c>
      <c r="B154" s="278"/>
      <c r="C154" s="286" t="s">
        <v>183</v>
      </c>
      <c r="D154" s="287"/>
      <c r="E154" s="288"/>
      <c r="F154" s="122">
        <f t="shared" si="11"/>
        <v>11300</v>
      </c>
      <c r="G154" s="122">
        <f t="shared" si="11"/>
        <v>7299.3</v>
      </c>
      <c r="H154" s="118">
        <f t="shared" si="8"/>
        <v>0.64595575221238943</v>
      </c>
    </row>
    <row r="155" spans="1:8" x14ac:dyDescent="0.25">
      <c r="A155" s="268">
        <v>422</v>
      </c>
      <c r="B155" s="268"/>
      <c r="C155" s="268" t="s">
        <v>130</v>
      </c>
      <c r="D155" s="268"/>
      <c r="E155" s="268"/>
      <c r="F155" s="117">
        <f>SUM(F156:F157)</f>
        <v>11300</v>
      </c>
      <c r="G155" s="117">
        <f>SUM(G156:G157)</f>
        <v>7299.3</v>
      </c>
      <c r="H155" s="118">
        <f t="shared" si="8"/>
        <v>0.64595575221238943</v>
      </c>
    </row>
    <row r="156" spans="1:8" x14ac:dyDescent="0.25">
      <c r="A156" s="272">
        <v>4221</v>
      </c>
      <c r="B156" s="274"/>
      <c r="C156" s="267" t="s">
        <v>131</v>
      </c>
      <c r="D156" s="267"/>
      <c r="E156" s="267"/>
      <c r="F156" s="119">
        <v>7300</v>
      </c>
      <c r="G156" s="120">
        <v>7299.3</v>
      </c>
      <c r="H156" s="121">
        <f t="shared" si="8"/>
        <v>0.99990410958904108</v>
      </c>
    </row>
    <row r="157" spans="1:8" x14ac:dyDescent="0.25">
      <c r="A157" s="272">
        <v>4226</v>
      </c>
      <c r="B157" s="274"/>
      <c r="C157" s="267" t="s">
        <v>134</v>
      </c>
      <c r="D157" s="267"/>
      <c r="E157" s="267"/>
      <c r="F157" s="119">
        <v>4000</v>
      </c>
      <c r="G157" s="120">
        <v>0</v>
      </c>
      <c r="H157" s="121">
        <f t="shared" si="8"/>
        <v>0</v>
      </c>
    </row>
  </sheetData>
  <mergeCells count="290">
    <mergeCell ref="A1:H1"/>
    <mergeCell ref="A2:H4"/>
    <mergeCell ref="A146:E146"/>
    <mergeCell ref="A89:B89"/>
    <mergeCell ref="C89:E89"/>
    <mergeCell ref="A96:B96"/>
    <mergeCell ref="C96:E96"/>
    <mergeCell ref="A109:B109"/>
    <mergeCell ref="C109:E109"/>
    <mergeCell ref="A110:B110"/>
    <mergeCell ref="C110:E110"/>
    <mergeCell ref="C136:E136"/>
    <mergeCell ref="A136:B136"/>
    <mergeCell ref="C137:E137"/>
    <mergeCell ref="A137:B137"/>
    <mergeCell ref="A145:B145"/>
    <mergeCell ref="C145:E145"/>
    <mergeCell ref="A53:B53"/>
    <mergeCell ref="C53:E53"/>
    <mergeCell ref="A55:B55"/>
    <mergeCell ref="C55:E55"/>
    <mergeCell ref="C143:E143"/>
    <mergeCell ref="C144:E144"/>
    <mergeCell ref="A143:B143"/>
    <mergeCell ref="A149:B149"/>
    <mergeCell ref="C149:E149"/>
    <mergeCell ref="A150:B150"/>
    <mergeCell ref="C150:E150"/>
    <mergeCell ref="A147:B147"/>
    <mergeCell ref="C147:E147"/>
    <mergeCell ref="A157:B157"/>
    <mergeCell ref="C157:E157"/>
    <mergeCell ref="A156:B156"/>
    <mergeCell ref="C156:E156"/>
    <mergeCell ref="A148:B148"/>
    <mergeCell ref="C148:E148"/>
    <mergeCell ref="A154:B154"/>
    <mergeCell ref="C154:E154"/>
    <mergeCell ref="A155:B155"/>
    <mergeCell ref="C155:E155"/>
    <mergeCell ref="A151:B151"/>
    <mergeCell ref="C151:E151"/>
    <mergeCell ref="A152:B152"/>
    <mergeCell ref="C152:E152"/>
    <mergeCell ref="A153:B153"/>
    <mergeCell ref="C153:E153"/>
    <mergeCell ref="A141:B141"/>
    <mergeCell ref="C141:E141"/>
    <mergeCell ref="A142:B142"/>
    <mergeCell ref="C142:E142"/>
    <mergeCell ref="A139:B139"/>
    <mergeCell ref="C139:E139"/>
    <mergeCell ref="A140:B140"/>
    <mergeCell ref="C140:E140"/>
    <mergeCell ref="A138:E138"/>
    <mergeCell ref="A135:B135"/>
    <mergeCell ref="C135:E135"/>
    <mergeCell ref="A133:B133"/>
    <mergeCell ref="C133:E133"/>
    <mergeCell ref="A134:B134"/>
    <mergeCell ref="C134:E134"/>
    <mergeCell ref="A131:B131"/>
    <mergeCell ref="C131:E131"/>
    <mergeCell ref="A132:B132"/>
    <mergeCell ref="C132:E132"/>
    <mergeCell ref="A129:B129"/>
    <mergeCell ref="C129:E129"/>
    <mergeCell ref="A130:B130"/>
    <mergeCell ref="C130:E130"/>
    <mergeCell ref="A127:B127"/>
    <mergeCell ref="C127:E127"/>
    <mergeCell ref="A128:B128"/>
    <mergeCell ref="C128:E128"/>
    <mergeCell ref="A125:B125"/>
    <mergeCell ref="C125:E125"/>
    <mergeCell ref="A126:B126"/>
    <mergeCell ref="C126:E126"/>
    <mergeCell ref="A123:B123"/>
    <mergeCell ref="C123:E123"/>
    <mergeCell ref="A124:B124"/>
    <mergeCell ref="C124:E124"/>
    <mergeCell ref="A122:B122"/>
    <mergeCell ref="C122:E122"/>
    <mergeCell ref="A121:B121"/>
    <mergeCell ref="C121:E121"/>
    <mergeCell ref="A119:B119"/>
    <mergeCell ref="C119:E119"/>
    <mergeCell ref="A120:B120"/>
    <mergeCell ref="C120:E120"/>
    <mergeCell ref="A117:B117"/>
    <mergeCell ref="C117:E117"/>
    <mergeCell ref="A118:B118"/>
    <mergeCell ref="C118:E118"/>
    <mergeCell ref="C115:E115"/>
    <mergeCell ref="C116:E116"/>
    <mergeCell ref="A115:B115"/>
    <mergeCell ref="A113:B113"/>
    <mergeCell ref="C113:E113"/>
    <mergeCell ref="A114:B114"/>
    <mergeCell ref="C114:E114"/>
    <mergeCell ref="A111:B111"/>
    <mergeCell ref="C111:E111"/>
    <mergeCell ref="A112:B112"/>
    <mergeCell ref="C112:E112"/>
    <mergeCell ref="A107:B107"/>
    <mergeCell ref="C107:E107"/>
    <mergeCell ref="A108:B108"/>
    <mergeCell ref="C108:E108"/>
    <mergeCell ref="A106:B106"/>
    <mergeCell ref="C106:E106"/>
    <mergeCell ref="A104:B104"/>
    <mergeCell ref="C104:E104"/>
    <mergeCell ref="A105:B105"/>
    <mergeCell ref="C105:E105"/>
    <mergeCell ref="A103:B103"/>
    <mergeCell ref="C103:E103"/>
    <mergeCell ref="A101:B101"/>
    <mergeCell ref="C101:E101"/>
    <mergeCell ref="A102:B102"/>
    <mergeCell ref="C102:E102"/>
    <mergeCell ref="A99:B99"/>
    <mergeCell ref="C99:E99"/>
    <mergeCell ref="A100:B100"/>
    <mergeCell ref="C100:E100"/>
    <mergeCell ref="A98:B98"/>
    <mergeCell ref="C98:E98"/>
    <mergeCell ref="A95:B95"/>
    <mergeCell ref="C95:E95"/>
    <mergeCell ref="A97:B97"/>
    <mergeCell ref="C97:E97"/>
    <mergeCell ref="A93:B93"/>
    <mergeCell ref="C93:E93"/>
    <mergeCell ref="A94:B94"/>
    <mergeCell ref="C94:E94"/>
    <mergeCell ref="A88:B88"/>
    <mergeCell ref="C88:E88"/>
    <mergeCell ref="C90:E90"/>
    <mergeCell ref="C91:E91"/>
    <mergeCell ref="C92:E92"/>
    <mergeCell ref="A90:B90"/>
    <mergeCell ref="A86:B86"/>
    <mergeCell ref="C86:E86"/>
    <mergeCell ref="A87:B87"/>
    <mergeCell ref="C87:E87"/>
    <mergeCell ref="A84:B84"/>
    <mergeCell ref="C84:E84"/>
    <mergeCell ref="A85:B85"/>
    <mergeCell ref="C85:E85"/>
    <mergeCell ref="A82:B82"/>
    <mergeCell ref="C82:E82"/>
    <mergeCell ref="A83:B83"/>
    <mergeCell ref="C83:E83"/>
    <mergeCell ref="A81:B81"/>
    <mergeCell ref="C81:E81"/>
    <mergeCell ref="A79:B79"/>
    <mergeCell ref="C79:E79"/>
    <mergeCell ref="A80:B80"/>
    <mergeCell ref="C80:E80"/>
    <mergeCell ref="A77:B77"/>
    <mergeCell ref="C77:E77"/>
    <mergeCell ref="A78:B78"/>
    <mergeCell ref="C78:E78"/>
    <mergeCell ref="A75:B75"/>
    <mergeCell ref="C75:E75"/>
    <mergeCell ref="A76:B76"/>
    <mergeCell ref="C76:E76"/>
    <mergeCell ref="A73:B73"/>
    <mergeCell ref="C73:E73"/>
    <mergeCell ref="A70:B70"/>
    <mergeCell ref="C70:E70"/>
    <mergeCell ref="C71:E71"/>
    <mergeCell ref="C72:E72"/>
    <mergeCell ref="A71:B71"/>
    <mergeCell ref="C69:E69"/>
    <mergeCell ref="A68:B68"/>
    <mergeCell ref="C68:E68"/>
    <mergeCell ref="A67:B67"/>
    <mergeCell ref="C67:E67"/>
    <mergeCell ref="A66:B66"/>
    <mergeCell ref="C66:E66"/>
    <mergeCell ref="C64:E64"/>
    <mergeCell ref="A65:B65"/>
    <mergeCell ref="C65:E65"/>
    <mergeCell ref="A63:B63"/>
    <mergeCell ref="C63:E63"/>
    <mergeCell ref="A62:B62"/>
    <mergeCell ref="C62:E62"/>
    <mergeCell ref="A61:B61"/>
    <mergeCell ref="C61:E61"/>
    <mergeCell ref="C59:E59"/>
    <mergeCell ref="C60:E60"/>
    <mergeCell ref="A59:B59"/>
    <mergeCell ref="C57:E57"/>
    <mergeCell ref="A58:B58"/>
    <mergeCell ref="C58:E58"/>
    <mergeCell ref="A56:B56"/>
    <mergeCell ref="C56:E56"/>
    <mergeCell ref="A54:B54"/>
    <mergeCell ref="C54:E54"/>
    <mergeCell ref="A51:B51"/>
    <mergeCell ref="C51:E51"/>
    <mergeCell ref="A52:B52"/>
    <mergeCell ref="C52:E52"/>
    <mergeCell ref="A49:B49"/>
    <mergeCell ref="C49:E49"/>
    <mergeCell ref="A50:B50"/>
    <mergeCell ref="C50:E50"/>
    <mergeCell ref="A48:E48"/>
    <mergeCell ref="A47:B47"/>
    <mergeCell ref="C47:E47"/>
    <mergeCell ref="A46:B46"/>
    <mergeCell ref="C46:E46"/>
    <mergeCell ref="A44:B44"/>
    <mergeCell ref="C44:E44"/>
    <mergeCell ref="A45:B45"/>
    <mergeCell ref="C45:E45"/>
    <mergeCell ref="A43:B43"/>
    <mergeCell ref="C43:E43"/>
    <mergeCell ref="A41:B41"/>
    <mergeCell ref="C41:E41"/>
    <mergeCell ref="A42:B42"/>
    <mergeCell ref="C42:E42"/>
    <mergeCell ref="A39:B39"/>
    <mergeCell ref="C39:E39"/>
    <mergeCell ref="A40:B40"/>
    <mergeCell ref="C40:E40"/>
    <mergeCell ref="A36:B36"/>
    <mergeCell ref="C36:E36"/>
    <mergeCell ref="A37:B37"/>
    <mergeCell ref="C37:E37"/>
    <mergeCell ref="A32:B32"/>
    <mergeCell ref="C32:E32"/>
    <mergeCell ref="A33:B33"/>
    <mergeCell ref="C33:E33"/>
    <mergeCell ref="A35:B35"/>
    <mergeCell ref="C35:E35"/>
    <mergeCell ref="C34:E34"/>
    <mergeCell ref="A38:B38"/>
    <mergeCell ref="C38:E38"/>
    <mergeCell ref="A30:B30"/>
    <mergeCell ref="C30:E30"/>
    <mergeCell ref="C31:E31"/>
    <mergeCell ref="A27:B27"/>
    <mergeCell ref="C27:E27"/>
    <mergeCell ref="A28:B28"/>
    <mergeCell ref="C28:E28"/>
    <mergeCell ref="A29:B29"/>
    <mergeCell ref="C29:E29"/>
    <mergeCell ref="C24:E24"/>
    <mergeCell ref="A25:B25"/>
    <mergeCell ref="C25:E25"/>
    <mergeCell ref="A26:B26"/>
    <mergeCell ref="C26:E26"/>
    <mergeCell ref="A22:B22"/>
    <mergeCell ref="C22:E22"/>
    <mergeCell ref="C23:E23"/>
    <mergeCell ref="A19:B19"/>
    <mergeCell ref="C19:E19"/>
    <mergeCell ref="C20:E20"/>
    <mergeCell ref="C21:E21"/>
    <mergeCell ref="A20:B20"/>
    <mergeCell ref="A23:B23"/>
    <mergeCell ref="A12:B12"/>
    <mergeCell ref="C12:E12"/>
    <mergeCell ref="A13:B13"/>
    <mergeCell ref="C13:E13"/>
    <mergeCell ref="F5:F6"/>
    <mergeCell ref="A17:B17"/>
    <mergeCell ref="C17:E17"/>
    <mergeCell ref="A18:B18"/>
    <mergeCell ref="C18:E18"/>
    <mergeCell ref="A15:B15"/>
    <mergeCell ref="C15:E15"/>
    <mergeCell ref="A16:B16"/>
    <mergeCell ref="C16:E16"/>
    <mergeCell ref="A10:B10"/>
    <mergeCell ref="C10:E10"/>
    <mergeCell ref="A14:B14"/>
    <mergeCell ref="C14:E14"/>
    <mergeCell ref="A11:E11"/>
    <mergeCell ref="G5:G6"/>
    <mergeCell ref="H5:H6"/>
    <mergeCell ref="A5:E6"/>
    <mergeCell ref="A9:E9"/>
    <mergeCell ref="F8:H8"/>
    <mergeCell ref="F10:H10"/>
    <mergeCell ref="A7:B7"/>
    <mergeCell ref="C7:E7"/>
    <mergeCell ref="A8:B8"/>
    <mergeCell ref="C8:E8"/>
  </mergeCells>
  <pageMargins left="0.7" right="0.7" top="0.75" bottom="0.75" header="0.3" footer="0.3"/>
  <pageSetup paperSize="9" scale="84" fitToHeight="0" orientation="portrait" r:id="rId1"/>
  <ignoredErrors>
    <ignoredError sqref="F147:G14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Naslovna strana</vt:lpstr>
      <vt:lpstr>SAŽETAK</vt:lpstr>
      <vt:lpstr> Račun prihoda i rashoda</vt:lpstr>
      <vt:lpstr>Rashodi prema izvorima finan</vt:lpstr>
      <vt:lpstr>Račun financiranja</vt:lpstr>
      <vt:lpstr>Rashodi prema funkcijskoj k </vt:lpstr>
      <vt:lpstr>Račun fin prema izvorima f</vt:lpstr>
      <vt:lpstr>POSEBNI DIO</vt:lpstr>
      <vt:lpstr>' Račun prihoda i rashoda'!Print_Area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</cp:lastModifiedBy>
  <cp:lastPrinted>2025-03-24T09:27:02Z</cp:lastPrinted>
  <dcterms:created xsi:type="dcterms:W3CDTF">2022-08-12T12:51:27Z</dcterms:created>
  <dcterms:modified xsi:type="dcterms:W3CDTF">2025-03-24T09:27:29Z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