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ACUNOVODSTVO\Izvještaj o izvršenju financijskog plana\2025. GODINA\Polugodišnji\"/>
    </mc:Choice>
  </mc:AlternateContent>
  <xr:revisionPtr revIDLastSave="0" documentId="13_ncr:1_{BC2B02D9-8C23-416F-95C9-F5489005BCE4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Naslovna strana" sheetId="11" r:id="rId1"/>
    <sheet name="SAŽETAK" sheetId="1" r:id="rId2"/>
    <sheet name="Ekonomska klasifikacija" sheetId="3" r:id="rId3"/>
    <sheet name="Rashodi prema izvorima finan" sheetId="5" r:id="rId4"/>
    <sheet name="Račun financiranja" sheetId="6" r:id="rId5"/>
    <sheet name="Rashodi prema funkcijskoj k " sheetId="8" r:id="rId6"/>
    <sheet name="Račun fin prema izvorima f" sheetId="10" r:id="rId7"/>
    <sheet name="POSEBNI DIO" sheetId="7" r:id="rId8"/>
  </sheets>
  <definedNames>
    <definedName name="_xlnm.Print_Area" localSheetId="2">'Ekonomska klasifikacija'!$A$1:$G$85</definedName>
    <definedName name="_xlnm.Print_Area" localSheetId="1">SAŽETAK!$A$1:$J$25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G12" i="3"/>
  <c r="H12" i="3"/>
  <c r="F12" i="3"/>
  <c r="B19" i="5"/>
  <c r="E33" i="5"/>
  <c r="C32" i="5"/>
  <c r="D32" i="5"/>
  <c r="B32" i="5"/>
  <c r="E32" i="5" s="1"/>
  <c r="B9" i="5"/>
  <c r="F83" i="7"/>
  <c r="H81" i="7"/>
  <c r="H82" i="7"/>
  <c r="H84" i="7"/>
  <c r="H85" i="7"/>
  <c r="H86" i="7"/>
  <c r="G83" i="7"/>
  <c r="G80" i="7"/>
  <c r="F80" i="7"/>
  <c r="H71" i="7"/>
  <c r="H67" i="7"/>
  <c r="H66" i="7"/>
  <c r="G62" i="7"/>
  <c r="F62" i="7"/>
  <c r="H64" i="7"/>
  <c r="H63" i="7"/>
  <c r="G65" i="7"/>
  <c r="F65" i="7"/>
  <c r="H130" i="7"/>
  <c r="G129" i="7"/>
  <c r="F129" i="7"/>
  <c r="H113" i="7"/>
  <c r="F79" i="7" l="1"/>
  <c r="G79" i="7"/>
  <c r="H83" i="7"/>
  <c r="H129" i="7"/>
  <c r="H62" i="7"/>
  <c r="H18" i="7"/>
  <c r="I10" i="1"/>
  <c r="J10" i="1"/>
  <c r="F12" i="1"/>
  <c r="G12" i="1"/>
  <c r="H12" i="1"/>
  <c r="I13" i="1"/>
  <c r="J13" i="1"/>
  <c r="I14" i="1"/>
  <c r="J14" i="1"/>
  <c r="F15" i="1"/>
  <c r="I15" i="1" s="1"/>
  <c r="G15" i="1"/>
  <c r="H15" i="1"/>
  <c r="C9" i="5"/>
  <c r="H16" i="1" l="1"/>
  <c r="J15" i="1"/>
  <c r="G16" i="1"/>
  <c r="J12" i="1"/>
  <c r="I12" i="1"/>
  <c r="F16" i="1"/>
  <c r="B7" i="8"/>
  <c r="C7" i="8"/>
  <c r="D7" i="8"/>
  <c r="F7" i="8" s="1"/>
  <c r="F8" i="8"/>
  <c r="E8" i="8"/>
  <c r="I25" i="1"/>
  <c r="G157" i="7"/>
  <c r="G156" i="7" s="1"/>
  <c r="F157" i="7"/>
  <c r="F156" i="7" s="1"/>
  <c r="G149" i="7"/>
  <c r="G148" i="7" s="1"/>
  <c r="F149" i="7"/>
  <c r="F148" i="7" s="1"/>
  <c r="G144" i="7"/>
  <c r="G143" i="7" s="1"/>
  <c r="F144" i="7"/>
  <c r="F143" i="7" s="1"/>
  <c r="H145" i="7"/>
  <c r="G140" i="7"/>
  <c r="G139" i="7" s="1"/>
  <c r="F140" i="7"/>
  <c r="F139" i="7" s="1"/>
  <c r="G137" i="7"/>
  <c r="G136" i="7" s="1"/>
  <c r="F137" i="7"/>
  <c r="F136" i="7" s="1"/>
  <c r="G133" i="7"/>
  <c r="G132" i="7" s="1"/>
  <c r="F133" i="7"/>
  <c r="F132" i="7" s="1"/>
  <c r="G126" i="7"/>
  <c r="G125" i="7" s="1"/>
  <c r="F126" i="7"/>
  <c r="F125" i="7" s="1"/>
  <c r="G119" i="7"/>
  <c r="F119" i="7"/>
  <c r="G123" i="7"/>
  <c r="F123" i="7"/>
  <c r="G115" i="7"/>
  <c r="F115" i="7"/>
  <c r="H116" i="7"/>
  <c r="G111" i="7"/>
  <c r="F111" i="7"/>
  <c r="G107" i="7"/>
  <c r="G106" i="7" s="1"/>
  <c r="G105" i="7" s="1"/>
  <c r="F107" i="7"/>
  <c r="F106" i="7" s="1"/>
  <c r="F105" i="7" s="1"/>
  <c r="G96" i="7"/>
  <c r="G95" i="7" s="1"/>
  <c r="F96" i="7"/>
  <c r="F95" i="7" s="1"/>
  <c r="H103" i="7"/>
  <c r="G89" i="7"/>
  <c r="F89" i="7"/>
  <c r="G93" i="7"/>
  <c r="F93" i="7"/>
  <c r="G77" i="7"/>
  <c r="F77" i="7"/>
  <c r="G75" i="7"/>
  <c r="F75" i="7"/>
  <c r="F61" i="7" s="1"/>
  <c r="G58" i="7"/>
  <c r="G57" i="7" s="1"/>
  <c r="F58" i="7"/>
  <c r="F57" i="7" s="1"/>
  <c r="G55" i="7"/>
  <c r="F55" i="7"/>
  <c r="G51" i="7"/>
  <c r="F51" i="7"/>
  <c r="H53" i="7"/>
  <c r="H54" i="7"/>
  <c r="G45" i="7"/>
  <c r="G41" i="7"/>
  <c r="F45" i="7"/>
  <c r="F41" i="7"/>
  <c r="G37" i="7"/>
  <c r="F37" i="7"/>
  <c r="H35" i="7"/>
  <c r="G14" i="7"/>
  <c r="F14" i="7"/>
  <c r="H165" i="7"/>
  <c r="H164" i="7"/>
  <c r="G163" i="7"/>
  <c r="G162" i="7" s="1"/>
  <c r="F163" i="7"/>
  <c r="F162" i="7" s="1"/>
  <c r="F161" i="7" s="1"/>
  <c r="F160" i="7" s="1"/>
  <c r="H159" i="7"/>
  <c r="H158" i="7"/>
  <c r="H153" i="7"/>
  <c r="H152" i="7"/>
  <c r="H151" i="7"/>
  <c r="H150" i="7"/>
  <c r="H141" i="7"/>
  <c r="H138" i="7"/>
  <c r="H134" i="7"/>
  <c r="H128" i="7"/>
  <c r="H127" i="7"/>
  <c r="H124" i="7"/>
  <c r="H122" i="7"/>
  <c r="H121" i="7"/>
  <c r="H120" i="7"/>
  <c r="H114" i="7"/>
  <c r="H112" i="7"/>
  <c r="H108" i="7"/>
  <c r="H104" i="7"/>
  <c r="H102" i="7"/>
  <c r="H101" i="7"/>
  <c r="H100" i="7"/>
  <c r="H99" i="7"/>
  <c r="H98" i="7"/>
  <c r="H97" i="7"/>
  <c r="H94" i="7"/>
  <c r="H92" i="7"/>
  <c r="H91" i="7"/>
  <c r="H90" i="7"/>
  <c r="H78" i="7"/>
  <c r="H76" i="7"/>
  <c r="H74" i="7"/>
  <c r="H73" i="7"/>
  <c r="H72" i="7"/>
  <c r="H70" i="7"/>
  <c r="H69" i="7"/>
  <c r="H68" i="7"/>
  <c r="H60" i="7"/>
  <c r="H59" i="7"/>
  <c r="H56" i="7"/>
  <c r="H52" i="7"/>
  <c r="H47" i="7"/>
  <c r="H46" i="7"/>
  <c r="H44" i="7"/>
  <c r="H43" i="7"/>
  <c r="H42" i="7"/>
  <c r="H38" i="7"/>
  <c r="H36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7" i="7"/>
  <c r="H16" i="7"/>
  <c r="H15" i="7"/>
  <c r="G61" i="7" l="1"/>
  <c r="H144" i="7"/>
  <c r="F142" i="7"/>
  <c r="F118" i="7"/>
  <c r="G118" i="7"/>
  <c r="F110" i="7"/>
  <c r="F109" i="7" s="1"/>
  <c r="G110" i="7"/>
  <c r="H115" i="7"/>
  <c r="H96" i="7"/>
  <c r="F88" i="7"/>
  <c r="G88" i="7"/>
  <c r="F50" i="7"/>
  <c r="F49" i="7" s="1"/>
  <c r="G50" i="7"/>
  <c r="G40" i="7"/>
  <c r="F40" i="7"/>
  <c r="G13" i="7"/>
  <c r="F13" i="7"/>
  <c r="F12" i="7" s="1"/>
  <c r="F147" i="7"/>
  <c r="F146" i="7" s="1"/>
  <c r="H137" i="7"/>
  <c r="H75" i="7"/>
  <c r="H123" i="7"/>
  <c r="H37" i="7"/>
  <c r="H133" i="7"/>
  <c r="H55" i="7"/>
  <c r="H93" i="7"/>
  <c r="H107" i="7"/>
  <c r="F155" i="7"/>
  <c r="F154" i="7" s="1"/>
  <c r="G161" i="7"/>
  <c r="H162" i="7"/>
  <c r="H140" i="7"/>
  <c r="H51" i="7"/>
  <c r="H163" i="7"/>
  <c r="F131" i="7"/>
  <c r="G49" i="7" l="1"/>
  <c r="H111" i="7"/>
  <c r="F87" i="7"/>
  <c r="H45" i="7"/>
  <c r="H157" i="7"/>
  <c r="H65" i="7"/>
  <c r="F39" i="7"/>
  <c r="F11" i="7" s="1"/>
  <c r="F135" i="7"/>
  <c r="H14" i="7"/>
  <c r="H41" i="7"/>
  <c r="H149" i="7"/>
  <c r="H77" i="7"/>
  <c r="H126" i="7"/>
  <c r="H110" i="7"/>
  <c r="G109" i="7"/>
  <c r="H109" i="7" s="1"/>
  <c r="H156" i="7"/>
  <c r="H58" i="7"/>
  <c r="H132" i="7"/>
  <c r="G131" i="7"/>
  <c r="H131" i="7" s="1"/>
  <c r="H161" i="7"/>
  <c r="G160" i="7"/>
  <c r="H160" i="7" s="1"/>
  <c r="H139" i="7"/>
  <c r="H89" i="7"/>
  <c r="H119" i="7"/>
  <c r="F117" i="7" l="1"/>
  <c r="H136" i="7"/>
  <c r="H95" i="7"/>
  <c r="H125" i="7"/>
  <c r="G155" i="7"/>
  <c r="H155" i="7" s="1"/>
  <c r="G117" i="7"/>
  <c r="H118" i="7"/>
  <c r="H50" i="7"/>
  <c r="H57" i="7"/>
  <c r="H105" i="7"/>
  <c r="H106" i="7"/>
  <c r="G142" i="7"/>
  <c r="H142" i="7" s="1"/>
  <c r="H143" i="7"/>
  <c r="H61" i="7"/>
  <c r="H13" i="7"/>
  <c r="G12" i="7"/>
  <c r="G147" i="7"/>
  <c r="H148" i="7"/>
  <c r="G135" i="7"/>
  <c r="H135" i="7" s="1"/>
  <c r="F48" i="7" l="1"/>
  <c r="F9" i="7" s="1"/>
  <c r="H117" i="7"/>
  <c r="G154" i="7"/>
  <c r="H154" i="7" s="1"/>
  <c r="H49" i="7"/>
  <c r="H88" i="7"/>
  <c r="G87" i="7"/>
  <c r="H147" i="7"/>
  <c r="G146" i="7"/>
  <c r="H146" i="7" s="1"/>
  <c r="G39" i="7"/>
  <c r="H39" i="7" s="1"/>
  <c r="H40" i="7"/>
  <c r="H12" i="7"/>
  <c r="H87" i="7" l="1"/>
  <c r="G11" i="7"/>
  <c r="G48" i="7"/>
  <c r="H48" i="7" s="1"/>
  <c r="H80" i="7" l="1"/>
  <c r="H79" i="7"/>
  <c r="G9" i="7"/>
  <c r="H9" i="7" s="1"/>
  <c r="H11" i="7"/>
  <c r="J39" i="3" l="1"/>
  <c r="J41" i="3"/>
  <c r="J43" i="3"/>
  <c r="J46" i="3"/>
  <c r="J47" i="3"/>
  <c r="J48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7" i="3"/>
  <c r="J68" i="3"/>
  <c r="J69" i="3"/>
  <c r="J70" i="3"/>
  <c r="J71" i="3"/>
  <c r="J74" i="3"/>
  <c r="J78" i="3"/>
  <c r="J81" i="3"/>
  <c r="J85" i="3"/>
  <c r="J86" i="3"/>
  <c r="J87" i="3"/>
  <c r="J89" i="3"/>
  <c r="J91" i="3"/>
  <c r="I39" i="3"/>
  <c r="I41" i="3"/>
  <c r="I43" i="3"/>
  <c r="I46" i="3"/>
  <c r="I47" i="3"/>
  <c r="I48" i="3"/>
  <c r="I50" i="3"/>
  <c r="I51" i="3"/>
  <c r="I52" i="3"/>
  <c r="I53" i="3"/>
  <c r="I54" i="3"/>
  <c r="I55" i="3"/>
  <c r="I57" i="3"/>
  <c r="I58" i="3"/>
  <c r="I59" i="3"/>
  <c r="I60" i="3"/>
  <c r="I62" i="3"/>
  <c r="I63" i="3"/>
  <c r="I64" i="3"/>
  <c r="I65" i="3"/>
  <c r="I68" i="3"/>
  <c r="I69" i="3"/>
  <c r="I70" i="3"/>
  <c r="I71" i="3"/>
  <c r="I74" i="3"/>
  <c r="I78" i="3"/>
  <c r="I81" i="3"/>
  <c r="I85" i="3"/>
  <c r="I86" i="3"/>
  <c r="I87" i="3"/>
  <c r="G84" i="3"/>
  <c r="G83" i="3" s="1"/>
  <c r="G82" i="3" s="1"/>
  <c r="H84" i="3"/>
  <c r="F84" i="3"/>
  <c r="G90" i="3"/>
  <c r="H90" i="3"/>
  <c r="F90" i="3"/>
  <c r="G80" i="3"/>
  <c r="G79" i="3" s="1"/>
  <c r="H80" i="3"/>
  <c r="H79" i="3" s="1"/>
  <c r="F80" i="3"/>
  <c r="F79" i="3" s="1"/>
  <c r="G77" i="3"/>
  <c r="G76" i="3" s="1"/>
  <c r="H77" i="3"/>
  <c r="F77" i="3"/>
  <c r="F76" i="3" s="1"/>
  <c r="G73" i="3"/>
  <c r="G72" i="3" s="1"/>
  <c r="H73" i="3"/>
  <c r="H72" i="3" s="1"/>
  <c r="F73" i="3"/>
  <c r="F72" i="3" s="1"/>
  <c r="G66" i="3"/>
  <c r="H66" i="3"/>
  <c r="F66" i="3"/>
  <c r="G56" i="3"/>
  <c r="H56" i="3"/>
  <c r="F56" i="3"/>
  <c r="G49" i="3"/>
  <c r="H49" i="3"/>
  <c r="F49" i="3"/>
  <c r="G45" i="3"/>
  <c r="H45" i="3"/>
  <c r="F45" i="3"/>
  <c r="G42" i="3"/>
  <c r="H42" i="3"/>
  <c r="G40" i="3"/>
  <c r="H40" i="3"/>
  <c r="J40" i="3" s="1"/>
  <c r="G38" i="3"/>
  <c r="H38" i="3"/>
  <c r="J38" i="3" s="1"/>
  <c r="F42" i="3"/>
  <c r="F40" i="3"/>
  <c r="F38" i="3"/>
  <c r="J14" i="3"/>
  <c r="J15" i="3"/>
  <c r="J21" i="3"/>
  <c r="J24" i="3"/>
  <c r="J30" i="3"/>
  <c r="J31" i="3"/>
  <c r="I14" i="3"/>
  <c r="I21" i="3"/>
  <c r="I24" i="3"/>
  <c r="I30" i="3"/>
  <c r="H29" i="3"/>
  <c r="H28" i="3" s="1"/>
  <c r="G29" i="3"/>
  <c r="G28" i="3" s="1"/>
  <c r="H25" i="3"/>
  <c r="G25" i="3"/>
  <c r="H23" i="3"/>
  <c r="G23" i="3"/>
  <c r="H20" i="3"/>
  <c r="H19" i="3" s="1"/>
  <c r="G20" i="3"/>
  <c r="G19" i="3" s="1"/>
  <c r="H17" i="3"/>
  <c r="H16" i="3" s="1"/>
  <c r="G17" i="3"/>
  <c r="G16" i="3" s="1"/>
  <c r="H13" i="3"/>
  <c r="G13" i="3"/>
  <c r="F29" i="3"/>
  <c r="F28" i="3" s="1"/>
  <c r="F25" i="3"/>
  <c r="F23" i="3"/>
  <c r="F20" i="3"/>
  <c r="F19" i="3" s="1"/>
  <c r="F17" i="3"/>
  <c r="F16" i="3" s="1"/>
  <c r="F13" i="3"/>
  <c r="I72" i="3" l="1"/>
  <c r="J90" i="3"/>
  <c r="J84" i="3"/>
  <c r="J77" i="3"/>
  <c r="J66" i="3"/>
  <c r="J49" i="3"/>
  <c r="J45" i="3"/>
  <c r="J42" i="3"/>
  <c r="I42" i="3"/>
  <c r="I84" i="3"/>
  <c r="I79" i="3"/>
  <c r="I77" i="3"/>
  <c r="H76" i="3"/>
  <c r="J76" i="3" s="1"/>
  <c r="J56" i="3"/>
  <c r="I49" i="3"/>
  <c r="I66" i="3"/>
  <c r="J73" i="3"/>
  <c r="F83" i="3"/>
  <c r="F82" i="3" s="1"/>
  <c r="I73" i="3"/>
  <c r="I56" i="3"/>
  <c r="I40" i="3"/>
  <c r="J80" i="3"/>
  <c r="J72" i="3"/>
  <c r="H83" i="3"/>
  <c r="I80" i="3"/>
  <c r="J79" i="3"/>
  <c r="I38" i="3"/>
  <c r="I45" i="3"/>
  <c r="G44" i="3"/>
  <c r="H44" i="3"/>
  <c r="F37" i="3"/>
  <c r="F44" i="3"/>
  <c r="H37" i="3"/>
  <c r="G37" i="3"/>
  <c r="I23" i="3"/>
  <c r="F22" i="3"/>
  <c r="F11" i="3" s="1"/>
  <c r="I25" i="3"/>
  <c r="J28" i="3"/>
  <c r="I28" i="3"/>
  <c r="J13" i="3"/>
  <c r="I13" i="3"/>
  <c r="J23" i="3"/>
  <c r="I19" i="3"/>
  <c r="J19" i="3"/>
  <c r="J29" i="3"/>
  <c r="J20" i="3"/>
  <c r="I29" i="3"/>
  <c r="I20" i="3"/>
  <c r="G22" i="3"/>
  <c r="H22" i="3"/>
  <c r="I76" i="3" l="1"/>
  <c r="G36" i="3"/>
  <c r="G35" i="3" s="1"/>
  <c r="J37" i="3"/>
  <c r="I37" i="3"/>
  <c r="H36" i="3"/>
  <c r="H82" i="3"/>
  <c r="J83" i="3"/>
  <c r="I83" i="3"/>
  <c r="J44" i="3"/>
  <c r="I44" i="3"/>
  <c r="F36" i="3"/>
  <c r="F35" i="3" s="1"/>
  <c r="F10" i="3"/>
  <c r="J12" i="3"/>
  <c r="I12" i="3"/>
  <c r="J22" i="3"/>
  <c r="I22" i="3"/>
  <c r="G11" i="3"/>
  <c r="G10" i="3" s="1"/>
  <c r="H11" i="3"/>
  <c r="J82" i="3" l="1"/>
  <c r="I82" i="3"/>
  <c r="J36" i="3"/>
  <c r="I36" i="3"/>
  <c r="H35" i="3"/>
  <c r="H10" i="3"/>
  <c r="J11" i="3"/>
  <c r="I11" i="3"/>
  <c r="I35" i="3" l="1"/>
  <c r="J35" i="3"/>
  <c r="I10" i="3"/>
  <c r="J10" i="3"/>
  <c r="F23" i="1" l="1"/>
  <c r="F6" i="8"/>
  <c r="E7" i="8"/>
  <c r="E6" i="8" s="1"/>
  <c r="D6" i="8"/>
  <c r="C6" i="8"/>
  <c r="B6" i="8"/>
  <c r="F8" i="5"/>
  <c r="F10" i="5"/>
  <c r="F12" i="5"/>
  <c r="F14" i="5"/>
  <c r="F15" i="5"/>
  <c r="F16" i="5"/>
  <c r="F18" i="5"/>
  <c r="E10" i="5"/>
  <c r="E12" i="5"/>
  <c r="E14" i="5"/>
  <c r="E15" i="5"/>
  <c r="E16" i="5"/>
  <c r="E18" i="5"/>
  <c r="E8" i="5"/>
  <c r="C17" i="5"/>
  <c r="D17" i="5"/>
  <c r="C13" i="5"/>
  <c r="D13" i="5"/>
  <c r="C11" i="5"/>
  <c r="D11" i="5"/>
  <c r="C7" i="5"/>
  <c r="D7" i="5"/>
  <c r="D9" i="5"/>
  <c r="F7" i="5" l="1"/>
  <c r="D6" i="5"/>
  <c r="D34" i="5" s="1"/>
  <c r="F17" i="5"/>
  <c r="F11" i="5"/>
  <c r="F13" i="5"/>
  <c r="F9" i="5"/>
  <c r="C6" i="5"/>
  <c r="C34" i="5" s="1"/>
  <c r="F34" i="5" l="1"/>
  <c r="F6" i="5"/>
  <c r="F31" i="5" l="1"/>
  <c r="F29" i="5"/>
  <c r="F28" i="5"/>
  <c r="F27" i="5"/>
  <c r="F25" i="5"/>
  <c r="F23" i="5"/>
  <c r="E21" i="5"/>
  <c r="E23" i="5"/>
  <c r="E25" i="5"/>
  <c r="E27" i="5"/>
  <c r="E28" i="5"/>
  <c r="E29" i="5"/>
  <c r="E31" i="5"/>
  <c r="F21" i="5"/>
  <c r="B7" i="5"/>
  <c r="E9" i="5"/>
  <c r="B11" i="5"/>
  <c r="E11" i="5" s="1"/>
  <c r="B13" i="5"/>
  <c r="E13" i="5" s="1"/>
  <c r="B17" i="5"/>
  <c r="E17" i="5" s="1"/>
  <c r="C24" i="5"/>
  <c r="D24" i="5"/>
  <c r="C26" i="5"/>
  <c r="D26" i="5"/>
  <c r="C30" i="5"/>
  <c r="D30" i="5"/>
  <c r="B30" i="5"/>
  <c r="B26" i="5"/>
  <c r="B24" i="5"/>
  <c r="C22" i="5"/>
  <c r="D22" i="5"/>
  <c r="B22" i="5"/>
  <c r="C20" i="5"/>
  <c r="D20" i="5"/>
  <c r="B20" i="5"/>
  <c r="D19" i="5" l="1"/>
  <c r="C19" i="5"/>
  <c r="C35" i="5" s="1"/>
  <c r="E26" i="5"/>
  <c r="F20" i="5"/>
  <c r="F26" i="5"/>
  <c r="E30" i="5"/>
  <c r="E22" i="5"/>
  <c r="F22" i="5"/>
  <c r="D35" i="5"/>
  <c r="E20" i="5"/>
  <c r="F30" i="5"/>
  <c r="E24" i="5"/>
  <c r="F24" i="5"/>
  <c r="B6" i="5"/>
  <c r="E7" i="5"/>
  <c r="E19" i="5" l="1"/>
  <c r="B35" i="5"/>
  <c r="E35" i="5" s="1"/>
  <c r="F19" i="5"/>
  <c r="F35" i="5"/>
  <c r="B34" i="5"/>
  <c r="E34" i="5" s="1"/>
  <c r="E6" i="5"/>
</calcChain>
</file>

<file path=xl/sharedStrings.xml><?xml version="1.0" encoding="utf-8"?>
<sst xmlns="http://schemas.openxmlformats.org/spreadsheetml/2006/main" count="468" uniqueCount="224">
  <si>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</si>
  <si>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</si>
  <si>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</si>
  <si>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</si>
  <si>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</si>
  <si>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</si>
  <si>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</si>
  <si>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</si>
  <si>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</si>
  <si>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</si>
  <si>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</si>
  <si>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</si>
  <si>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</si>
  <si>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</si>
  <si>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</si>
  <si>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</si>
  <si>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</si>
  <si>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</si>
  <si>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</si>
  <si>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</si>
  <si>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</si>
  <si>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</si>
  <si>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</si>
  <si>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</si>
  <si>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</si>
  <si>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</si>
  <si>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</si>
  <si>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</si>
  <si>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</si>
  <si>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</si>
  <si>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</si>
  <si>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</si>
  <si>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</si>
  <si>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</si>
  <si>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</si>
  <si>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</si>
  <si>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</si>
  <si>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</si>
  <si>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</si>
  <si>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</si>
  <si>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</si>
  <si>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</si>
  <si>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</si>
  <si>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SAŽETAK RAČUNA FINANCIRANJA</t>
  </si>
  <si>
    <t>SAŽETAK RAČUNA PRIHODA I RASHODA</t>
  </si>
  <si>
    <t>7=5/3*100</t>
  </si>
  <si>
    <t>091 Predškolsko i osnovno obrazovanje</t>
  </si>
  <si>
    <t>09 Obrazovanje</t>
  </si>
  <si>
    <t>Prijenos viška/manjka u sljedeće razdoblje/godinu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</si>
  <si>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</si>
  <si>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</si>
  <si>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</si>
  <si>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</si>
  <si>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</si>
  <si>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depozite po viđenju</t>
  </si>
  <si>
    <t>Prihodi po posebnim propisima</t>
  </si>
  <si>
    <t>Ostali nespomenuti prihodi</t>
  </si>
  <si>
    <t>Prihodi od prodaje proizvoda i robe te pruženih usluga, prihodi od donacija te povrati po protestiranim jamstvima</t>
  </si>
  <si>
    <t xml:space="preserve">Prihodi od prodaje proizvoda i robe te pruženih usluga </t>
  </si>
  <si>
    <t>Prihodi od pruženih usluga</t>
  </si>
  <si>
    <t>Donacije od pravnih i fizičkih osoba izvan općeg proračuna i povrat donacija po protestiranim jamstvima</t>
  </si>
  <si>
    <t>Kapitalne donacije</t>
  </si>
  <si>
    <t>Tekuće donacije</t>
  </si>
  <si>
    <t>Prihodi iz nadležnog proračuna i od HZZO-a temeljem ugovornih obveza</t>
  </si>
  <si>
    <t>Prihodi iz nadlženog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</si>
  <si>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</si>
  <si>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</si>
  <si>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</si>
  <si>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</si>
  <si>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obvezno zdravstveno osiguranje</t>
  </si>
  <si>
    <t>Naknade za prijevoz za rad na terenu i odvojeni život</t>
  </si>
  <si>
    <t>Stručno usavršavanje zaposlenika</t>
  </si>
  <si>
    <t>Rashod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</si>
  <si>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</si>
  <si>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</si>
  <si>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</si>
  <si>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</si>
  <si>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</si>
  <si>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</si>
  <si>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</si>
  <si>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</si>
  <si>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</si>
  <si>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</si>
  <si>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</si>
  <si>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</si>
  <si>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</si>
  <si>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</si>
  <si>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</si>
  <si>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</si>
  <si>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</si>
  <si>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</si>
  <si>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</si>
  <si>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</si>
  <si>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</si>
  <si>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</si>
  <si>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</si>
  <si>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</si>
  <si>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</si>
  <si>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</si>
  <si>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</si>
  <si>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</si>
  <si>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</si>
  <si>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</si>
  <si>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</si>
  <si>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</si>
  <si>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</si>
  <si>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</si>
  <si>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</si>
  <si>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</si>
  <si>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</si>
  <si>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 u knjižnicama</t>
  </si>
  <si>
    <t>OŠ Mokošica, Dubrovnik</t>
  </si>
  <si>
    <t>Ukupno:</t>
  </si>
  <si>
    <t>Potpore za decentralizirane izdatke</t>
  </si>
  <si>
    <t>Glava 8-31</t>
  </si>
  <si>
    <t>Osnovno školstvo</t>
  </si>
  <si>
    <t>18054 DECENTRALIZIRANE FUNKCIJE - MINIMALNI FINANCIJSKI STANDARD</t>
  </si>
  <si>
    <t>Aktivnost A18054001</t>
  </si>
  <si>
    <t>MATERIJALNI I FINANCIJSKI RASHODI</t>
  </si>
  <si>
    <t>32</t>
  </si>
  <si>
    <t>3211</t>
  </si>
  <si>
    <t>3213</t>
  </si>
  <si>
    <t>3221</t>
  </si>
  <si>
    <t>3223</t>
  </si>
  <si>
    <t>3225</t>
  </si>
  <si>
    <t>Sitni inventar i autogume</t>
  </si>
  <si>
    <t>3231</t>
  </si>
  <si>
    <t>3234</t>
  </si>
  <si>
    <t>3235</t>
  </si>
  <si>
    <t>3236</t>
  </si>
  <si>
    <t>3237</t>
  </si>
  <si>
    <t>3238</t>
  </si>
  <si>
    <t>3239</t>
  </si>
  <si>
    <t>3294</t>
  </si>
  <si>
    <t>Članarine i norme</t>
  </si>
  <si>
    <t>3299</t>
  </si>
  <si>
    <t>34</t>
  </si>
  <si>
    <t>3431</t>
  </si>
  <si>
    <t>Aktivnost A18054004</t>
  </si>
  <si>
    <t>REDOVNA DJELATNOST OSNOVNOG OBRAZOVANJA</t>
  </si>
  <si>
    <t>Pomoći iz državnog proračuna za plaće te ostale rashode za zaposlene</t>
  </si>
  <si>
    <t>Naknade za prijevoz, za rad na terenu i odvojeni život</t>
  </si>
  <si>
    <t>18055 DECENTRALIZIRANE FUNKCIJE - IZNAD MINIMALNOG FINANCIJSKOG STANDARDA</t>
  </si>
  <si>
    <t>Aktivnost A18055002</t>
  </si>
  <si>
    <t>OSTALI PROJEKTI U OSNOVNOM ŠKOLSTVU</t>
  </si>
  <si>
    <t>Izvor  11</t>
  </si>
  <si>
    <t>Opći prihodi i primici</t>
  </si>
  <si>
    <t>37</t>
  </si>
  <si>
    <t>Naknade građanima i kućanstvima na temelju osiguranja i druge naknade</t>
  </si>
  <si>
    <t>Naknade građanima i kućanstvima unaravi</t>
  </si>
  <si>
    <t>Vlastiti prihodi proračunskih korisnika</t>
  </si>
  <si>
    <t>Višak/manjak prihoda proračunskih korisnika</t>
  </si>
  <si>
    <t>Rashodi za nabavu i proizvedene dugotrajne imovine</t>
  </si>
  <si>
    <t>Donacije i ostali namjenski prihodi proračunskih korisnika</t>
  </si>
  <si>
    <t>Aktivnost A18055006</t>
  </si>
  <si>
    <t>PRODUŽENI BORAVAK</t>
  </si>
  <si>
    <t>Službena, radna i službena odjeća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</si>
  <si>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</si>
  <si>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</si>
  <si>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</si>
  <si>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</si>
  <si>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</si>
  <si>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</si>
  <si>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EU fondovi - pomoći</t>
  </si>
  <si>
    <t>Aktivnost A18055039</t>
  </si>
  <si>
    <t>NABAVA ŠKOLSKIH UDŽBENIKA</t>
  </si>
  <si>
    <t>Knjige</t>
  </si>
  <si>
    <t>Aktivnost A18055040</t>
  </si>
  <si>
    <t>SHEMA ŠKOLSKOG VOĆA</t>
  </si>
  <si>
    <t>Namjenske tekuće pomoći</t>
  </si>
  <si>
    <t>Aktivnost A18055043</t>
  </si>
  <si>
    <t>PREHRANA ZA UČENIKE U OSNOVNIM ŠKOLAMA</t>
  </si>
  <si>
    <t>18056 KAPITALNO ULAGANJE U ŠKOLSTVO - MINIMALNI FINANCIJSKI STANDARD</t>
  </si>
  <si>
    <t>Aktivnost A18056002</t>
  </si>
  <si>
    <t>ŠKOLSKA OPREMA</t>
  </si>
  <si>
    <t>18057 KAPITALNO ULAGANJE U ŠKOLSTVO - IZNAD MINIMALNOG FINANCIJSKOG STANDARDA</t>
  </si>
  <si>
    <t>Aktivnost A18057001</t>
  </si>
  <si>
    <t>Brojčana oznaka i naziv</t>
  </si>
  <si>
    <t xml:space="preserve">Index </t>
  </si>
  <si>
    <t>5=4/3</t>
  </si>
  <si>
    <t>Uredski materijal I ostali materijalni rashodi</t>
  </si>
  <si>
    <t>-</t>
  </si>
  <si>
    <t>Preneseni višak/manjak iz prethodne godine</t>
  </si>
  <si>
    <t>Prihodi od upravnih i administrativnih pristojbi, pristojbi po posebnim propisima i naknadama</t>
  </si>
  <si>
    <t>096 Dodatne usluge u obrazovanju</t>
  </si>
  <si>
    <t>5=4/2*100</t>
  </si>
  <si>
    <t>6=4/3*100</t>
  </si>
  <si>
    <t>Izvorni plan ili rebalans 2025.</t>
  </si>
  <si>
    <t>Izvršenje 1.1.2025. - 30.06.2024.</t>
  </si>
  <si>
    <t>IZVJEŠTAJ O IZVRŠENJU  POLUGODIŠNJEG FINANCIJSKOG PLANA ZA 2025. GODINU</t>
  </si>
  <si>
    <t>IZVRŠENJE POLUGODIŠNJEG FINANCIJSKOG PLANA OŠ MOKOŠICA, DUBROVNIK ZA 2025. GODINU</t>
  </si>
  <si>
    <t>Izvor  99</t>
  </si>
  <si>
    <t>IZVORNI PLAN ILI REBALANS 2025.</t>
  </si>
  <si>
    <t>OSTVARENJE/ IZVRŠENJE 
1.1.2025. - 30.6.2025.</t>
  </si>
  <si>
    <t>OSTVARENJE/ IZVRŠENJE 
1.1.2024. - 30.6.2024.</t>
  </si>
  <si>
    <t>TEKUĆI PLAN 2025.</t>
  </si>
  <si>
    <t xml:space="preserve"> IZVRŠENJE 
1.1.2025.-30.6.2025.</t>
  </si>
  <si>
    <t>3 Vlastiti prihodi</t>
  </si>
  <si>
    <t>35 Vlastiti prihodi proračunskih korisnika</t>
  </si>
  <si>
    <t>4 Prihodi za posebne namjene</t>
  </si>
  <si>
    <t>41 Potpore za decentralizirane izdatke</t>
  </si>
  <si>
    <t>5 Pomoći</t>
  </si>
  <si>
    <t>52 Namjenske tekuće pomoći</t>
  </si>
  <si>
    <t>54 EU fondovi-pomoći</t>
  </si>
  <si>
    <t>59 Pomoći iz državnog proračuna za plaće te ostale rashode za zaposlene</t>
  </si>
  <si>
    <t>6 Donacije</t>
  </si>
  <si>
    <t>65 Donacije i ostali namjenski prihodi proračunskih korisnika</t>
  </si>
  <si>
    <t>99 Višak/manjak prihoda proračunskih korisnika</t>
  </si>
  <si>
    <t>9 Višak/manjak</t>
  </si>
  <si>
    <t xml:space="preserve"> IZVRŠENJE 
1.1.2024. - 30.6.2024.</t>
  </si>
  <si>
    <t>Izvor  41</t>
  </si>
  <si>
    <t>Izvor  59</t>
  </si>
  <si>
    <t>Izvor  35</t>
  </si>
  <si>
    <t>Izvor  65</t>
  </si>
  <si>
    <t>Izvor  54</t>
  </si>
  <si>
    <t>Izvor 65</t>
  </si>
  <si>
    <t>Izvor  52</t>
  </si>
  <si>
    <t>REPUBLIKA HRVATSKA</t>
  </si>
  <si>
    <t>Osnovna škola Mokošica, Dubrovnik</t>
  </si>
  <si>
    <t>KLASA: 400-01/25-01/4</t>
  </si>
  <si>
    <t>URBROJ: 2117-1-126-03-25-3</t>
  </si>
  <si>
    <t>Dubrovnik, 17. srpnja 2025. godine</t>
  </si>
  <si>
    <t>RKP broj:</t>
  </si>
  <si>
    <t>Razina: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</si>
</sst>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8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FC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9" fontId="19" fillId="0" borderId="0" applyFon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3" fillId="0" borderId="0"/>
  </cellStyleXfs>
  <cellXfs count="326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5" fillId="0" borderId="3" xfId="0" applyNumberFormat="1" applyFont="1" applyBorder="1"/>
    <xf numFmtId="10" fontId="15" fillId="0" borderId="3" xfId="0" applyNumberFormat="1" applyFont="1" applyBorder="1"/>
    <xf numFmtId="4" fontId="5" fillId="2" borderId="3" xfId="0" applyNumberFormat="1" applyFont="1" applyFill="1" applyBorder="1" applyAlignment="1">
      <alignment horizontal="right" vertical="center"/>
    </xf>
    <xf numFmtId="10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10" fontId="18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 wrapTex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10" fontId="15" fillId="0" borderId="8" xfId="0" applyNumberFormat="1" applyFont="1" applyBorder="1" applyAlignment="1">
      <alignment horizontal="right" vertical="center"/>
    </xf>
    <xf numFmtId="10" fontId="18" fillId="0" borderId="8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10" fontId="18" fillId="0" borderId="13" xfId="0" applyNumberFormat="1" applyFont="1" applyBorder="1" applyAlignment="1">
      <alignment horizontal="right" vertical="center"/>
    </xf>
    <xf numFmtId="10" fontId="18" fillId="0" borderId="14" xfId="0" applyNumberFormat="1" applyFont="1" applyBorder="1" applyAlignment="1">
      <alignment horizontal="right" vertical="center"/>
    </xf>
    <xf numFmtId="10" fontId="15" fillId="0" borderId="16" xfId="0" applyNumberFormat="1" applyFont="1" applyBorder="1" applyAlignment="1">
      <alignment horizontal="right" vertical="center"/>
    </xf>
    <xf numFmtId="10" fontId="15" fillId="0" borderId="17" xfId="0" applyNumberFormat="1" applyFont="1" applyBorder="1" applyAlignment="1">
      <alignment horizontal="right" vertical="center"/>
    </xf>
    <xf numFmtId="0" fontId="8" fillId="6" borderId="18" xfId="0" applyNumberFormat="1" applyFont="1" applyFill="1" applyBorder="1" applyAlignment="1" applyProtection="1">
      <alignment horizontal="left" vertical="center" wrapText="1" indent="1"/>
    </xf>
    <xf numFmtId="10" fontId="15" fillId="6" borderId="19" xfId="0" applyNumberFormat="1" applyFont="1" applyFill="1" applyBorder="1" applyAlignment="1">
      <alignment horizontal="right" vertical="center"/>
    </xf>
    <xf numFmtId="10" fontId="15" fillId="6" borderId="20" xfId="0" applyNumberFormat="1" applyFont="1" applyFill="1" applyBorder="1" applyAlignment="1">
      <alignment horizontal="right" vertical="center"/>
    </xf>
    <xf numFmtId="4" fontId="15" fillId="6" borderId="19" xfId="0" applyNumberFormat="1" applyFont="1" applyFill="1" applyBorder="1" applyAlignment="1">
      <alignment horizontal="right" vertical="center"/>
    </xf>
    <xf numFmtId="4" fontId="5" fillId="2" borderId="16" xfId="0" applyNumberFormat="1" applyFont="1" applyFill="1" applyBorder="1" applyAlignment="1">
      <alignment horizontal="right" vertical="center"/>
    </xf>
    <xf numFmtId="0" fontId="8" fillId="5" borderId="18" xfId="0" applyNumberFormat="1" applyFont="1" applyFill="1" applyBorder="1" applyAlignment="1" applyProtection="1">
      <alignment horizontal="left" vertical="center" wrapText="1"/>
    </xf>
    <xf numFmtId="4" fontId="8" fillId="5" borderId="19" xfId="0" applyNumberFormat="1" applyFont="1" applyFill="1" applyBorder="1" applyAlignment="1" applyProtection="1">
      <alignment horizontal="right" vertical="center" wrapText="1"/>
    </xf>
    <xf numFmtId="10" fontId="15" fillId="5" borderId="19" xfId="0" applyNumberFormat="1" applyFont="1" applyFill="1" applyBorder="1" applyAlignment="1">
      <alignment horizontal="right" vertical="center"/>
    </xf>
    <xf numFmtId="10" fontId="15" fillId="5" borderId="20" xfId="0" applyNumberFormat="1" applyFont="1" applyFill="1" applyBorder="1" applyAlignment="1">
      <alignment horizontal="right" vertical="center"/>
    </xf>
    <xf numFmtId="4" fontId="17" fillId="2" borderId="13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7" borderId="18" xfId="0" applyNumberFormat="1" applyFont="1" applyFill="1" applyBorder="1" applyAlignment="1" applyProtection="1">
      <alignment horizontal="center" vertical="center" wrapText="1"/>
    </xf>
    <xf numFmtId="0" fontId="5" fillId="7" borderId="19" xfId="0" applyNumberFormat="1" applyFont="1" applyFill="1" applyBorder="1" applyAlignment="1" applyProtection="1">
      <alignment horizontal="center" vertical="center" wrapText="1"/>
    </xf>
    <xf numFmtId="0" fontId="5" fillId="7" borderId="20" xfId="0" applyNumberFormat="1" applyFont="1" applyFill="1" applyBorder="1" applyAlignment="1" applyProtection="1">
      <alignment horizontal="center" vertical="center" wrapText="1"/>
    </xf>
    <xf numFmtId="0" fontId="5" fillId="8" borderId="18" xfId="0" applyNumberFormat="1" applyFont="1" applyFill="1" applyBorder="1" applyAlignment="1" applyProtection="1">
      <alignment horizontal="center" vertical="center" wrapText="1"/>
    </xf>
    <xf numFmtId="0" fontId="5" fillId="8" borderId="19" xfId="0" applyNumberFormat="1" applyFont="1" applyFill="1" applyBorder="1" applyAlignment="1" applyProtection="1">
      <alignment horizontal="center" vertical="center" wrapText="1"/>
    </xf>
    <xf numFmtId="0" fontId="5" fillId="8" borderId="20" xfId="0" applyNumberFormat="1" applyFont="1" applyFill="1" applyBorder="1" applyAlignment="1" applyProtection="1">
      <alignment horizontal="center" vertical="center" wrapText="1"/>
    </xf>
    <xf numFmtId="10" fontId="15" fillId="0" borderId="8" xfId="0" applyNumberFormat="1" applyFont="1" applyBorder="1"/>
    <xf numFmtId="0" fontId="7" fillId="2" borderId="9" xfId="0" quotePrefix="1" applyFont="1" applyFill="1" applyBorder="1" applyAlignment="1">
      <alignment horizontal="left" vertical="center" wrapText="1"/>
    </xf>
    <xf numFmtId="4" fontId="17" fillId="2" borderId="10" xfId="0" applyNumberFormat="1" applyFont="1" applyFill="1" applyBorder="1" applyAlignment="1">
      <alignment horizontal="right"/>
    </xf>
    <xf numFmtId="4" fontId="18" fillId="0" borderId="10" xfId="0" applyNumberFormat="1" applyFont="1" applyBorder="1"/>
    <xf numFmtId="10" fontId="18" fillId="0" borderId="10" xfId="0" applyNumberFormat="1" applyFont="1" applyBorder="1"/>
    <xf numFmtId="10" fontId="18" fillId="0" borderId="11" xfId="0" applyNumberFormat="1" applyFont="1" applyBorder="1"/>
    <xf numFmtId="4" fontId="3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17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5" fillId="5" borderId="3" xfId="0" applyNumberFormat="1" applyFont="1" applyFill="1" applyBorder="1" applyAlignment="1">
      <alignment horizontal="right"/>
    </xf>
    <xf numFmtId="0" fontId="8" fillId="11" borderId="3" xfId="0" applyNumberFormat="1" applyFont="1" applyFill="1" applyBorder="1" applyAlignment="1" applyProtection="1">
      <alignment horizontal="left" vertical="center" wrapText="1"/>
    </xf>
    <xf numFmtId="4" fontId="5" fillId="11" borderId="3" xfId="0" applyNumberFormat="1" applyFont="1" applyFill="1" applyBorder="1" applyAlignment="1">
      <alignment horizontal="right"/>
    </xf>
    <xf numFmtId="0" fontId="8" fillId="11" borderId="3" xfId="0" quotePrefix="1" applyFont="1" applyFill="1" applyBorder="1" applyAlignment="1">
      <alignment horizontal="left" vertical="center"/>
    </xf>
    <xf numFmtId="0" fontId="22" fillId="11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6" fillId="0" borderId="3" xfId="0" applyFont="1" applyBorder="1"/>
    <xf numFmtId="0" fontId="18" fillId="0" borderId="3" xfId="0" applyFont="1" applyBorder="1"/>
    <xf numFmtId="0" fontId="6" fillId="11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vertical="center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11" borderId="3" xfId="0" applyNumberFormat="1" applyFont="1" applyFill="1" applyBorder="1" applyAlignment="1" applyProtection="1">
      <alignment vertical="center" wrapText="1"/>
    </xf>
    <xf numFmtId="10" fontId="15" fillId="5" borderId="3" xfId="0" applyNumberFormat="1" applyFont="1" applyFill="1" applyBorder="1" applyAlignment="1">
      <alignment horizontal="right"/>
    </xf>
    <xf numFmtId="10" fontId="15" fillId="11" borderId="3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10" fontId="18" fillId="0" borderId="3" xfId="0" applyNumberFormat="1" applyFon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6" fillId="12" borderId="3" xfId="0" quotePrefix="1" applyFont="1" applyFill="1" applyBorder="1" applyAlignment="1">
      <alignment horizontal="left" vertical="center"/>
    </xf>
    <xf numFmtId="0" fontId="6" fillId="12" borderId="3" xfId="0" quotePrefix="1" applyFont="1" applyFill="1" applyBorder="1" applyAlignment="1">
      <alignment horizontal="left" vertical="center" wrapText="1"/>
    </xf>
    <xf numFmtId="4" fontId="3" fillId="12" borderId="3" xfId="0" applyNumberFormat="1" applyFont="1" applyFill="1" applyBorder="1" applyAlignment="1">
      <alignment horizontal="right"/>
    </xf>
    <xf numFmtId="0" fontId="7" fillId="12" borderId="3" xfId="0" quotePrefix="1" applyFont="1" applyFill="1" applyBorder="1" applyAlignment="1">
      <alignment horizontal="left" vertical="center"/>
    </xf>
    <xf numFmtId="0" fontId="8" fillId="12" borderId="3" xfId="0" quotePrefix="1" applyFont="1" applyFill="1" applyBorder="1" applyAlignment="1">
      <alignment horizontal="left" vertical="center"/>
    </xf>
    <xf numFmtId="0" fontId="6" fillId="12" borderId="3" xfId="0" applyNumberFormat="1" applyFont="1" applyFill="1" applyBorder="1" applyAlignment="1" applyProtection="1">
      <alignment horizontal="left" vertical="center" wrapText="1"/>
    </xf>
    <xf numFmtId="10" fontId="16" fillId="12" borderId="3" xfId="0" applyNumberFormat="1" applyFont="1" applyFill="1" applyBorder="1" applyAlignment="1">
      <alignment horizontal="right"/>
    </xf>
    <xf numFmtId="4" fontId="17" fillId="12" borderId="3" xfId="0" applyNumberFormat="1" applyFont="1" applyFill="1" applyBorder="1" applyAlignment="1">
      <alignment horizontal="right"/>
    </xf>
    <xf numFmtId="0" fontId="15" fillId="12" borderId="3" xfId="0" applyFont="1" applyFill="1" applyBorder="1" applyAlignment="1">
      <alignment vertical="top" wrapText="1"/>
    </xf>
    <xf numFmtId="0" fontId="16" fillId="12" borderId="3" xfId="0" applyFont="1" applyFill="1" applyBorder="1" applyAlignment="1">
      <alignment vertical="top" wrapText="1"/>
    </xf>
    <xf numFmtId="4" fontId="18" fillId="0" borderId="3" xfId="0" applyNumberFormat="1" applyFont="1" applyBorder="1" applyAlignment="1">
      <alignment horizontal="right" wrapText="1"/>
    </xf>
    <xf numFmtId="4" fontId="16" fillId="12" borderId="3" xfId="0" applyNumberFormat="1" applyFont="1" applyFill="1" applyBorder="1" applyAlignment="1">
      <alignment horizontal="right" wrapText="1"/>
    </xf>
    <xf numFmtId="4" fontId="15" fillId="5" borderId="3" xfId="0" applyNumberFormat="1" applyFont="1" applyFill="1" applyBorder="1" applyAlignment="1">
      <alignment horizontal="right"/>
    </xf>
    <xf numFmtId="4" fontId="15" fillId="11" borderId="3" xfId="0" applyNumberFormat="1" applyFont="1" applyFill="1" applyBorder="1" applyAlignment="1">
      <alignment horizontal="right"/>
    </xf>
    <xf numFmtId="4" fontId="16" fillId="12" borderId="3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 applyProtection="1">
      <alignment horizontal="right" wrapText="1"/>
    </xf>
    <xf numFmtId="10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1" fontId="25" fillId="2" borderId="3" xfId="5" applyNumberFormat="1" applyFont="1" applyFill="1" applyBorder="1" applyAlignment="1">
      <alignment horizontal="center" vertical="center" wrapText="1"/>
    </xf>
    <xf numFmtId="1" fontId="25" fillId="2" borderId="4" xfId="5" applyNumberFormat="1" applyFont="1" applyFill="1" applyBorder="1" applyAlignment="1">
      <alignment horizontal="center" vertical="center" wrapText="1"/>
    </xf>
    <xf numFmtId="4" fontId="27" fillId="2" borderId="3" xfId="5" applyNumberFormat="1" applyFont="1" applyFill="1" applyBorder="1" applyAlignment="1">
      <alignment horizontal="right" vertical="center" wrapText="1"/>
    </xf>
    <xf numFmtId="10" fontId="25" fillId="2" borderId="3" xfId="5" applyNumberFormat="1" applyFont="1" applyFill="1" applyBorder="1" applyAlignment="1">
      <alignment horizontal="right" vertical="center" wrapText="1"/>
    </xf>
    <xf numFmtId="4" fontId="28" fillId="2" borderId="3" xfId="5" applyNumberFormat="1" applyFont="1" applyFill="1" applyBorder="1" applyAlignment="1">
      <alignment horizontal="right" vertical="center" wrapText="1"/>
    </xf>
    <xf numFmtId="4" fontId="28" fillId="2" borderId="4" xfId="5" applyNumberFormat="1" applyFont="1" applyFill="1" applyBorder="1" applyAlignment="1">
      <alignment horizontal="right" vertical="center" wrapText="1"/>
    </xf>
    <xf numFmtId="10" fontId="29" fillId="2" borderId="3" xfId="5" applyNumberFormat="1" applyFont="1" applyFill="1" applyBorder="1" applyAlignment="1">
      <alignment horizontal="right" vertical="center" wrapText="1"/>
    </xf>
    <xf numFmtId="4" fontId="25" fillId="2" borderId="3" xfId="5" applyNumberFormat="1" applyFont="1" applyFill="1" applyBorder="1" applyAlignment="1">
      <alignment horizontal="right" vertical="center" wrapText="1"/>
    </xf>
    <xf numFmtId="4" fontId="29" fillId="2" borderId="3" xfId="5" applyNumberFormat="1" applyFont="1" applyFill="1" applyBorder="1" applyAlignment="1">
      <alignment horizontal="right" vertical="center" wrapText="1"/>
    </xf>
    <xf numFmtId="4" fontId="29" fillId="2" borderId="4" xfId="5" applyNumberFormat="1" applyFont="1" applyFill="1" applyBorder="1" applyAlignment="1">
      <alignment horizontal="right" vertical="center" wrapText="1"/>
    </xf>
    <xf numFmtId="0" fontId="28" fillId="2" borderId="1" xfId="5" applyFont="1" applyFill="1" applyBorder="1" applyAlignment="1">
      <alignment horizontal="left" vertical="center" wrapText="1"/>
    </xf>
    <xf numFmtId="0" fontId="28" fillId="2" borderId="4" xfId="5" applyFont="1" applyFill="1" applyBorder="1" applyAlignment="1">
      <alignment horizontal="left" vertical="center" wrapText="1"/>
    </xf>
    <xf numFmtId="0" fontId="27" fillId="2" borderId="4" xfId="5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left" vertical="center"/>
    </xf>
    <xf numFmtId="0" fontId="28" fillId="2" borderId="2" xfId="5" applyFont="1" applyFill="1" applyBorder="1" applyAlignment="1">
      <alignment horizontal="left" vertical="center"/>
    </xf>
    <xf numFmtId="0" fontId="28" fillId="2" borderId="4" xfId="5" applyFont="1" applyFill="1" applyBorder="1" applyAlignment="1">
      <alignment horizontal="left" vertical="center"/>
    </xf>
    <xf numFmtId="4" fontId="24" fillId="4" borderId="3" xfId="5" applyNumberFormat="1" applyFont="1" applyFill="1" applyBorder="1" applyAlignment="1">
      <alignment horizontal="right" vertical="center" wrapText="1"/>
    </xf>
    <xf numFmtId="10" fontId="15" fillId="4" borderId="3" xfId="2" applyNumberFormat="1" applyFont="1" applyFill="1" applyBorder="1" applyAlignment="1" applyProtection="1">
      <alignment horizontal="right" vertical="center" wrapText="1"/>
    </xf>
    <xf numFmtId="4" fontId="15" fillId="13" borderId="3" xfId="3" applyNumberFormat="1" applyFont="1" applyFill="1" applyBorder="1" applyAlignment="1" applyProtection="1">
      <alignment horizontal="right" vertical="center" wrapText="1"/>
    </xf>
    <xf numFmtId="10" fontId="15" fillId="13" borderId="3" xfId="5" applyNumberFormat="1" applyFont="1" applyFill="1" applyBorder="1" applyAlignment="1">
      <alignment horizontal="right" vertical="center" wrapText="1"/>
    </xf>
    <xf numFmtId="4" fontId="15" fillId="14" borderId="3" xfId="3" applyNumberFormat="1" applyFont="1" applyFill="1" applyBorder="1" applyAlignment="1" applyProtection="1">
      <alignment horizontal="right" vertical="center" wrapText="1"/>
    </xf>
    <xf numFmtId="10" fontId="15" fillId="14" borderId="3" xfId="5" applyNumberFormat="1" applyFont="1" applyFill="1" applyBorder="1" applyAlignment="1">
      <alignment horizontal="right" vertical="center" wrapText="1"/>
    </xf>
    <xf numFmtId="4" fontId="30" fillId="13" borderId="3" xfId="3" applyNumberFormat="1" applyFont="1" applyFill="1" applyBorder="1" applyAlignment="1" applyProtection="1">
      <alignment horizontal="right" vertical="center" wrapText="1"/>
    </xf>
    <xf numFmtId="4" fontId="31" fillId="15" borderId="3" xfId="5" applyNumberFormat="1" applyFont="1" applyFill="1" applyBorder="1" applyAlignment="1">
      <alignment horizontal="right" vertical="center" wrapText="1"/>
    </xf>
    <xf numFmtId="10" fontId="31" fillId="15" borderId="3" xfId="5" applyNumberFormat="1" applyFont="1" applyFill="1" applyBorder="1" applyAlignment="1">
      <alignment horizontal="right" vertical="center" wrapText="1"/>
    </xf>
    <xf numFmtId="4" fontId="26" fillId="15" borderId="3" xfId="5" applyNumberFormat="1" applyFont="1" applyFill="1" applyBorder="1" applyAlignment="1">
      <alignment horizontal="right" vertical="center" wrapText="1"/>
    </xf>
    <xf numFmtId="10" fontId="26" fillId="15" borderId="3" xfId="5" applyNumberFormat="1" applyFont="1" applyFill="1" applyBorder="1" applyAlignment="1">
      <alignment horizontal="right" vertical="center" wrapText="1"/>
    </xf>
    <xf numFmtId="0" fontId="32" fillId="0" borderId="0" xfId="0" applyFont="1"/>
    <xf numFmtId="10" fontId="3" fillId="0" borderId="3" xfId="0" applyNumberFormat="1" applyFont="1" applyBorder="1" applyAlignment="1">
      <alignment horizontal="right"/>
    </xf>
    <xf numFmtId="0" fontId="13" fillId="4" borderId="3" xfId="0" quotePrefix="1" applyNumberFormat="1" applyFont="1" applyFill="1" applyBorder="1" applyAlignment="1" applyProtection="1">
      <alignment horizontal="center" vertical="center" wrapText="1"/>
    </xf>
    <xf numFmtId="10" fontId="3" fillId="16" borderId="3" xfId="0" applyNumberFormat="1" applyFont="1" applyFill="1" applyBorder="1" applyAlignment="1">
      <alignment horizontal="right"/>
    </xf>
    <xf numFmtId="0" fontId="8" fillId="16" borderId="1" xfId="0" applyFont="1" applyFill="1" applyBorder="1" applyAlignment="1">
      <alignment horizontal="left" vertical="center"/>
    </xf>
    <xf numFmtId="0" fontId="6" fillId="16" borderId="2" xfId="0" applyNumberFormat="1" applyFont="1" applyFill="1" applyBorder="1" applyAlignment="1" applyProtection="1">
      <alignment vertical="center"/>
    </xf>
    <xf numFmtId="4" fontId="3" fillId="16" borderId="3" xfId="0" quotePrefix="1" applyNumberFormat="1" applyFont="1" applyFill="1" applyBorder="1" applyAlignment="1">
      <alignment horizontal="right" wrapText="1"/>
    </xf>
    <xf numFmtId="4" fontId="3" fillId="16" borderId="3" xfId="0" applyNumberFormat="1" applyFont="1" applyFill="1" applyBorder="1" applyAlignment="1" applyProtection="1">
      <alignment horizontal="right" vertical="center" wrapText="1"/>
    </xf>
    <xf numFmtId="10" fontId="3" fillId="16" borderId="3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 wrapText="1"/>
    </xf>
    <xf numFmtId="0" fontId="13" fillId="7" borderId="25" xfId="0" applyNumberFormat="1" applyFont="1" applyFill="1" applyBorder="1" applyAlignment="1" applyProtection="1">
      <alignment horizontal="center" vertical="center" wrapText="1"/>
    </xf>
    <xf numFmtId="0" fontId="13" fillId="7" borderId="26" xfId="0" applyNumberFormat="1" applyFont="1" applyFill="1" applyBorder="1" applyAlignment="1" applyProtection="1">
      <alignment horizontal="center" vertical="center" wrapText="1"/>
    </xf>
    <xf numFmtId="0" fontId="13" fillId="7" borderId="27" xfId="0" applyNumberFormat="1" applyFont="1" applyFill="1" applyBorder="1" applyAlignment="1" applyProtection="1">
      <alignment horizontal="center" vertical="center" wrapText="1"/>
    </xf>
    <xf numFmtId="4" fontId="18" fillId="0" borderId="3" xfId="0" applyNumberFormat="1" applyFont="1" applyBorder="1"/>
    <xf numFmtId="10" fontId="18" fillId="0" borderId="3" xfId="0" applyNumberFormat="1" applyFont="1" applyBorder="1"/>
    <xf numFmtId="0" fontId="8" fillId="2" borderId="28" xfId="0" applyNumberFormat="1" applyFont="1" applyFill="1" applyBorder="1" applyAlignment="1" applyProtection="1">
      <alignment horizontal="left" vertical="center" wrapText="1"/>
    </xf>
    <xf numFmtId="4" fontId="5" fillId="2" borderId="29" xfId="0" applyNumberFormat="1" applyFont="1" applyFill="1" applyBorder="1" applyAlignment="1">
      <alignment horizontal="right"/>
    </xf>
    <xf numFmtId="4" fontId="15" fillId="0" borderId="29" xfId="0" applyNumberFormat="1" applyFont="1" applyBorder="1"/>
    <xf numFmtId="10" fontId="15" fillId="0" borderId="29" xfId="0" applyNumberFormat="1" applyFont="1" applyBorder="1"/>
    <xf numFmtId="10" fontId="15" fillId="0" borderId="30" xfId="0" applyNumberFormat="1" applyFont="1" applyBorder="1"/>
    <xf numFmtId="0" fontId="7" fillId="2" borderId="7" xfId="0" quotePrefix="1" applyFont="1" applyFill="1" applyBorder="1" applyAlignment="1">
      <alignment horizontal="left" vertical="center" wrapText="1"/>
    </xf>
    <xf numFmtId="10" fontId="18" fillId="0" borderId="8" xfId="0" applyNumberFormat="1" applyFont="1" applyBorder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left" vertical="center" wrapText="1"/>
    </xf>
    <xf numFmtId="0" fontId="37" fillId="0" borderId="0" xfId="0" applyFont="1"/>
    <xf numFmtId="0" fontId="39" fillId="2" borderId="3" xfId="0" applyNumberFormat="1" applyFont="1" applyFill="1" applyBorder="1" applyAlignment="1" applyProtection="1">
      <alignment horizontal="left" vertical="center" wrapText="1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NumberFormat="1" applyFont="1" applyFill="1" applyBorder="1" applyAlignment="1" applyProtection="1">
      <alignment horizontal="left" vertical="center"/>
    </xf>
    <xf numFmtId="0" fontId="39" fillId="2" borderId="3" xfId="0" applyNumberFormat="1" applyFont="1" applyFill="1" applyBorder="1" applyAlignment="1" applyProtection="1">
      <alignment vertical="center" wrapText="1"/>
    </xf>
    <xf numFmtId="0" fontId="13" fillId="17" borderId="4" xfId="0" applyNumberFormat="1" applyFont="1" applyFill="1" applyBorder="1" applyAlignment="1" applyProtection="1">
      <alignment horizontal="center" vertical="center" wrapText="1"/>
    </xf>
    <xf numFmtId="2" fontId="38" fillId="2" borderId="3" xfId="0" applyNumberFormat="1" applyFont="1" applyFill="1" applyBorder="1" applyAlignment="1">
      <alignment horizontal="right"/>
    </xf>
    <xf numFmtId="2" fontId="38" fillId="17" borderId="3" xfId="0" applyNumberFormat="1" applyFont="1" applyFill="1" applyBorder="1" applyAlignment="1">
      <alignment horizontal="right"/>
    </xf>
    <xf numFmtId="2" fontId="37" fillId="0" borderId="3" xfId="0" applyNumberFormat="1" applyFont="1" applyBorder="1"/>
    <xf numFmtId="10" fontId="37" fillId="0" borderId="3" xfId="0" applyNumberFormat="1" applyFont="1" applyBorder="1"/>
    <xf numFmtId="0" fontId="34" fillId="17" borderId="3" xfId="0" applyNumberFormat="1" applyFont="1" applyFill="1" applyBorder="1" applyAlignment="1" applyProtection="1">
      <alignment horizontal="center" vertical="center" wrapText="1"/>
    </xf>
    <xf numFmtId="2" fontId="35" fillId="2" borderId="3" xfId="0" applyNumberFormat="1" applyFont="1" applyFill="1" applyBorder="1" applyAlignment="1">
      <alignment horizontal="center"/>
    </xf>
    <xf numFmtId="2" fontId="35" fillId="17" borderId="3" xfId="0" applyNumberFormat="1" applyFont="1" applyFill="1" applyBorder="1" applyAlignment="1" applyProtection="1">
      <alignment horizontal="center" wrapText="1"/>
    </xf>
    <xf numFmtId="2" fontId="33" fillId="0" borderId="3" xfId="0" applyNumberFormat="1" applyFont="1" applyBorder="1" applyAlignment="1">
      <alignment horizontal="center"/>
    </xf>
    <xf numFmtId="10" fontId="33" fillId="0" borderId="3" xfId="0" applyNumberFormat="1" applyFont="1" applyBorder="1" applyAlignment="1">
      <alignment horizontal="center"/>
    </xf>
    <xf numFmtId="0" fontId="13" fillId="17" borderId="3" xfId="0" quotePrefix="1" applyNumberFormat="1" applyFont="1" applyFill="1" applyBorder="1" applyAlignment="1" applyProtection="1">
      <alignment horizontal="center" vertical="center"/>
    </xf>
    <xf numFmtId="0" fontId="13" fillId="17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4" fillId="7" borderId="18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34" fillId="5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28" fillId="2" borderId="1" xfId="5" applyFont="1" applyFill="1" applyBorder="1" applyAlignment="1">
      <alignment horizontal="left" vertical="center" wrapText="1"/>
    </xf>
    <xf numFmtId="0" fontId="28" fillId="2" borderId="4" xfId="5" applyFont="1" applyFill="1" applyBorder="1" applyAlignment="1">
      <alignment horizontal="left" vertical="center" wrapText="1"/>
    </xf>
    <xf numFmtId="4" fontId="27" fillId="0" borderId="3" xfId="5" applyNumberFormat="1" applyFont="1" applyFill="1" applyBorder="1" applyAlignment="1">
      <alignment horizontal="right" vertical="center" wrapText="1"/>
    </xf>
    <xf numFmtId="10" fontId="25" fillId="0" borderId="3" xfId="5" applyNumberFormat="1" applyFont="1" applyFill="1" applyBorder="1" applyAlignment="1">
      <alignment horizontal="right" vertical="center" wrapText="1"/>
    </xf>
    <xf numFmtId="4" fontId="18" fillId="0" borderId="32" xfId="0" applyNumberFormat="1" applyFont="1" applyBorder="1" applyAlignment="1">
      <alignment horizontal="right" vertical="center"/>
    </xf>
    <xf numFmtId="0" fontId="7" fillId="2" borderId="31" xfId="0" applyNumberFormat="1" applyFont="1" applyFill="1" applyBorder="1" applyAlignment="1" applyProtection="1">
      <alignment horizontal="left" vertical="center" wrapText="1" inden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 inden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0" fillId="0" borderId="0" xfId="0"/>
    <xf numFmtId="4" fontId="18" fillId="0" borderId="3" xfId="0" applyNumberFormat="1" applyFont="1" applyBorder="1" applyAlignment="1">
      <alignment horizontal="right" vertical="center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quotePrefix="1" applyFont="1" applyFill="1" applyBorder="1" applyAlignment="1">
      <alignment horizontal="left" vertical="center" wrapText="1" inden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7" fillId="2" borderId="12" xfId="0" applyNumberFormat="1" applyFont="1" applyFill="1" applyBorder="1" applyAlignment="1" applyProtection="1">
      <alignment horizontal="left" vertical="center" wrapText="1" inden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4" fontId="5" fillId="5" borderId="19" xfId="0" applyNumberFormat="1" applyFont="1" applyFill="1" applyBorder="1" applyAlignment="1">
      <alignment horizontal="right" vertical="center"/>
    </xf>
    <xf numFmtId="0" fontId="5" fillId="7" borderId="19" xfId="0" applyNumberFormat="1" applyFont="1" applyFill="1" applyBorder="1" applyAlignment="1" applyProtection="1">
      <alignment horizontal="center" vertical="center" wrapText="1"/>
    </xf>
    <xf numFmtId="4" fontId="5" fillId="11" borderId="3" xfId="0" applyNumberFormat="1" applyFont="1" applyFill="1" applyBorder="1" applyAlignment="1">
      <alignment horizontal="right"/>
    </xf>
    <xf numFmtId="0" fontId="5" fillId="7" borderId="20" xfId="0" applyNumberFormat="1" applyFont="1" applyFill="1" applyBorder="1" applyAlignment="1" applyProtection="1">
      <alignment horizontal="center" vertical="center" wrapText="1"/>
    </xf>
    <xf numFmtId="10" fontId="30" fillId="0" borderId="13" xfId="0" applyNumberFormat="1" applyFont="1" applyBorder="1" applyAlignment="1">
      <alignment horizontal="right" vertical="center"/>
    </xf>
    <xf numFmtId="10" fontId="30" fillId="0" borderId="14" xfId="0" applyNumberFormat="1" applyFont="1" applyBorder="1" applyAlignment="1">
      <alignment horizontal="right" vertical="center"/>
    </xf>
    <xf numFmtId="4" fontId="30" fillId="0" borderId="3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41" fillId="0" borderId="0" xfId="0" applyFont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5" fillId="16" borderId="1" xfId="0" quotePrefix="1" applyFont="1" applyFill="1" applyBorder="1" applyAlignment="1">
      <alignment horizontal="left" wrapText="1"/>
    </xf>
    <xf numFmtId="0" fontId="5" fillId="16" borderId="2" xfId="0" quotePrefix="1" applyFont="1" applyFill="1" applyBorder="1" applyAlignment="1">
      <alignment horizontal="left" wrapText="1"/>
    </xf>
    <xf numFmtId="0" fontId="5" fillId="16" borderId="4" xfId="0" quotePrefix="1" applyFont="1" applyFill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17" borderId="3" xfId="0" quotePrefix="1" applyFont="1" applyFill="1" applyBorder="1" applyAlignment="1">
      <alignment horizontal="center" vertical="center" wrapText="1"/>
    </xf>
    <xf numFmtId="0" fontId="13" fillId="17" borderId="1" xfId="0" quotePrefix="1" applyFont="1" applyFill="1" applyBorder="1" applyAlignment="1">
      <alignment horizontal="center" vertical="center" wrapText="1"/>
    </xf>
    <xf numFmtId="0" fontId="13" fillId="17" borderId="2" xfId="0" quotePrefix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40" fillId="2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16" borderId="1" xfId="0" applyNumberFormat="1" applyFont="1" applyFill="1" applyBorder="1" applyAlignment="1" applyProtection="1">
      <alignment horizontal="left" vertical="center" wrapText="1"/>
    </xf>
    <xf numFmtId="0" fontId="8" fillId="16" borderId="2" xfId="0" applyNumberFormat="1" applyFont="1" applyFill="1" applyBorder="1" applyAlignment="1" applyProtection="1">
      <alignment horizontal="left" vertical="center" wrapText="1"/>
    </xf>
    <xf numFmtId="0" fontId="8" fillId="16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 wrapText="1"/>
    </xf>
    <xf numFmtId="0" fontId="13" fillId="4" borderId="1" xfId="0" quotePrefix="1" applyFont="1" applyFill="1" applyBorder="1" applyAlignment="1">
      <alignment horizontal="center" wrapText="1"/>
    </xf>
    <xf numFmtId="0" fontId="13" fillId="4" borderId="2" xfId="0" quotePrefix="1" applyFont="1" applyFill="1" applyBorder="1" applyAlignment="1">
      <alignment horizontal="center" wrapText="1"/>
    </xf>
    <xf numFmtId="0" fontId="13" fillId="4" borderId="4" xfId="0" quotePrefix="1" applyFont="1" applyFill="1" applyBorder="1" applyAlignment="1">
      <alignment horizont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16" borderId="1" xfId="0" quotePrefix="1" applyNumberFormat="1" applyFont="1" applyFill="1" applyBorder="1" applyAlignment="1" applyProtection="1">
      <alignment horizontal="left" vertical="center" wrapText="1"/>
    </xf>
    <xf numFmtId="0" fontId="8" fillId="16" borderId="2" xfId="0" quotePrefix="1" applyNumberFormat="1" applyFont="1" applyFill="1" applyBorder="1" applyAlignment="1" applyProtection="1">
      <alignment horizontal="left" vertical="center" wrapText="1"/>
    </xf>
    <xf numFmtId="0" fontId="8" fillId="16" borderId="4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28" fillId="2" borderId="1" xfId="5" applyFont="1" applyFill="1" applyBorder="1" applyAlignment="1">
      <alignment horizontal="left" vertical="center" wrapText="1"/>
    </xf>
    <xf numFmtId="0" fontId="28" fillId="2" borderId="4" xfId="5" applyFont="1" applyFill="1" applyBorder="1" applyAlignment="1">
      <alignment horizontal="left" vertical="center" wrapText="1"/>
    </xf>
    <xf numFmtId="0" fontId="42" fillId="2" borderId="2" xfId="5" applyFont="1" applyFill="1" applyBorder="1" applyAlignment="1">
      <alignment horizontal="left" vertical="center" wrapText="1"/>
    </xf>
    <xf numFmtId="0" fontId="42" fillId="2" borderId="4" xfId="5" applyFont="1" applyFill="1" applyBorder="1" applyAlignment="1">
      <alignment horizontal="left" vertical="center" wrapText="1"/>
    </xf>
    <xf numFmtId="0" fontId="31" fillId="15" borderId="1" xfId="4" applyNumberFormat="1" applyFont="1" applyFill="1" applyBorder="1" applyAlignment="1" applyProtection="1">
      <alignment horizontal="left" vertical="center" wrapText="1"/>
    </xf>
    <xf numFmtId="0" fontId="31" fillId="15" borderId="4" xfId="4" applyNumberFormat="1" applyFont="1" applyFill="1" applyBorder="1" applyAlignment="1" applyProtection="1">
      <alignment horizontal="left" vertical="center" wrapText="1"/>
    </xf>
    <xf numFmtId="0" fontId="26" fillId="15" borderId="1" xfId="5" applyFont="1" applyFill="1" applyBorder="1" applyAlignment="1">
      <alignment horizontal="left" vertical="center" wrapText="1"/>
    </xf>
    <xf numFmtId="0" fontId="26" fillId="15" borderId="2" xfId="5" applyFont="1" applyFill="1" applyBorder="1" applyAlignment="1">
      <alignment horizontal="left" vertical="center" wrapText="1"/>
    </xf>
    <xf numFmtId="0" fontId="26" fillId="15" borderId="4" xfId="5" applyFont="1" applyFill="1" applyBorder="1" applyAlignment="1">
      <alignment horizontal="left" vertical="center" wrapText="1"/>
    </xf>
    <xf numFmtId="0" fontId="27" fillId="2" borderId="1" xfId="5" applyFont="1" applyFill="1" applyBorder="1" applyAlignment="1">
      <alignment horizontal="left" vertical="center" wrapText="1"/>
    </xf>
    <xf numFmtId="0" fontId="27" fillId="2" borderId="4" xfId="5" applyFont="1" applyFill="1" applyBorder="1" applyAlignment="1">
      <alignment horizontal="left" vertical="center" wrapText="1"/>
    </xf>
    <xf numFmtId="0" fontId="27" fillId="2" borderId="2" xfId="5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vertical="center" wrapText="1"/>
    </xf>
    <xf numFmtId="0" fontId="28" fillId="2" borderId="2" xfId="5" applyFont="1" applyFill="1" applyBorder="1" applyAlignment="1">
      <alignment vertical="center" wrapText="1"/>
    </xf>
    <xf numFmtId="0" fontId="28" fillId="2" borderId="4" xfId="5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8" fillId="2" borderId="2" xfId="5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left" vertical="center"/>
    </xf>
    <xf numFmtId="0" fontId="28" fillId="2" borderId="2" xfId="5" applyFont="1" applyFill="1" applyBorder="1" applyAlignment="1">
      <alignment horizontal="left" vertical="center"/>
    </xf>
    <xf numFmtId="0" fontId="28" fillId="2" borderId="4" xfId="5" applyFont="1" applyFill="1" applyBorder="1" applyAlignment="1">
      <alignment horizontal="left" vertical="center"/>
    </xf>
    <xf numFmtId="0" fontId="15" fillId="13" borderId="1" xfId="3" applyNumberFormat="1" applyFont="1" applyFill="1" applyBorder="1" applyAlignment="1" applyProtection="1">
      <alignment horizontal="left" vertical="center" wrapText="1"/>
    </xf>
    <xf numFmtId="0" fontId="15" fillId="13" borderId="2" xfId="3" applyNumberFormat="1" applyFont="1" applyFill="1" applyBorder="1" applyAlignment="1" applyProtection="1">
      <alignment horizontal="left" vertical="center" wrapText="1"/>
    </xf>
    <xf numFmtId="0" fontId="15" fillId="13" borderId="4" xfId="3" applyNumberFormat="1" applyFont="1" applyFill="1" applyBorder="1" applyAlignment="1" applyProtection="1">
      <alignment horizontal="left" vertical="center" wrapText="1"/>
    </xf>
    <xf numFmtId="0" fontId="27" fillId="2" borderId="3" xfId="5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left" vertical="top" wrapText="1"/>
    </xf>
    <xf numFmtId="0" fontId="28" fillId="2" borderId="2" xfId="5" applyFont="1" applyFill="1" applyBorder="1" applyAlignment="1">
      <alignment horizontal="left" vertical="top" wrapText="1"/>
    </xf>
    <xf numFmtId="0" fontId="28" fillId="2" borderId="4" xfId="5" applyFont="1" applyFill="1" applyBorder="1" applyAlignment="1">
      <alignment horizontal="left" vertical="top" wrapText="1"/>
    </xf>
    <xf numFmtId="0" fontId="28" fillId="2" borderId="3" xfId="5" applyFont="1" applyFill="1" applyBorder="1" applyAlignment="1">
      <alignment horizontal="left" vertical="center" wrapText="1"/>
    </xf>
    <xf numFmtId="0" fontId="27" fillId="2" borderId="1" xfId="5" applyFont="1" applyFill="1" applyBorder="1" applyAlignment="1">
      <alignment horizontal="left" vertical="top" wrapText="1"/>
    </xf>
    <xf numFmtId="0" fontId="27" fillId="2" borderId="2" xfId="5" applyFont="1" applyFill="1" applyBorder="1" applyAlignment="1">
      <alignment horizontal="left" vertical="top" wrapText="1"/>
    </xf>
    <xf numFmtId="0" fontId="27" fillId="2" borderId="4" xfId="5" applyFont="1" applyFill="1" applyBorder="1" applyAlignment="1">
      <alignment horizontal="left" vertical="top" wrapText="1"/>
    </xf>
    <xf numFmtId="0" fontId="15" fillId="14" borderId="3" xfId="3" applyNumberFormat="1" applyFont="1" applyFill="1" applyBorder="1" applyAlignment="1" applyProtection="1">
      <alignment horizontal="left" vertical="center" wrapText="1"/>
    </xf>
    <xf numFmtId="0" fontId="31" fillId="15" borderId="3" xfId="4" applyNumberFormat="1" applyFont="1" applyFill="1" applyBorder="1" applyAlignment="1" applyProtection="1">
      <alignment horizontal="left" vertical="center" wrapText="1"/>
    </xf>
    <xf numFmtId="0" fontId="31" fillId="15" borderId="3" xfId="5" applyFont="1" applyFill="1" applyBorder="1" applyAlignment="1">
      <alignment horizontal="left" vertical="center" wrapText="1"/>
    </xf>
    <xf numFmtId="0" fontId="27" fillId="0" borderId="3" xfId="5" applyFont="1" applyFill="1" applyBorder="1" applyAlignment="1">
      <alignment horizontal="left" vertical="center" wrapText="1"/>
    </xf>
    <xf numFmtId="0" fontId="26" fillId="15" borderId="3" xfId="5" applyFont="1" applyFill="1" applyBorder="1" applyAlignment="1">
      <alignment horizontal="left" vertical="center" wrapText="1"/>
    </xf>
    <xf numFmtId="0" fontId="15" fillId="14" borderId="1" xfId="3" applyNumberFormat="1" applyFont="1" applyFill="1" applyBorder="1" applyAlignment="1" applyProtection="1">
      <alignment horizontal="left" vertical="center" wrapText="1"/>
    </xf>
    <xf numFmtId="0" fontId="15" fillId="14" borderId="4" xfId="3" applyNumberFormat="1" applyFont="1" applyFill="1" applyBorder="1" applyAlignment="1" applyProtection="1">
      <alignment horizontal="left" vertical="center" wrapText="1"/>
    </xf>
    <xf numFmtId="0" fontId="15" fillId="14" borderId="2" xfId="3" applyNumberFormat="1" applyFont="1" applyFill="1" applyBorder="1" applyAlignment="1" applyProtection="1">
      <alignment horizontal="left" vertical="center" wrapText="1"/>
    </xf>
    <xf numFmtId="0" fontId="31" fillId="15" borderId="1" xfId="5" applyFont="1" applyFill="1" applyBorder="1" applyAlignment="1">
      <alignment horizontal="left" vertical="center" wrapText="1"/>
    </xf>
    <xf numFmtId="0" fontId="31" fillId="15" borderId="2" xfId="5" applyFont="1" applyFill="1" applyBorder="1" applyAlignment="1">
      <alignment horizontal="left" vertical="center" wrapText="1"/>
    </xf>
    <xf numFmtId="0" fontId="31" fillId="15" borderId="4" xfId="5" applyFont="1" applyFill="1" applyBorder="1" applyAlignment="1">
      <alignment horizontal="left" vertical="center" wrapText="1"/>
    </xf>
    <xf numFmtId="4" fontId="24" fillId="2" borderId="3" xfId="5" applyNumberFormat="1" applyFont="1" applyFill="1" applyBorder="1" applyAlignment="1">
      <alignment horizontal="center" vertical="center" wrapText="1"/>
    </xf>
    <xf numFmtId="0" fontId="24" fillId="4" borderId="3" xfId="5" applyFont="1" applyFill="1" applyBorder="1" applyAlignment="1">
      <alignment horizontal="left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24" fillId="2" borderId="21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24" fillId="2" borderId="22" xfId="5" applyFont="1" applyFill="1" applyBorder="1" applyAlignment="1">
      <alignment horizontal="center" vertical="center" wrapText="1"/>
    </xf>
    <xf numFmtId="0" fontId="24" fillId="2" borderId="2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24" xfId="5" applyFont="1" applyFill="1" applyBorder="1" applyAlignment="1">
      <alignment horizontal="center" vertical="center" wrapText="1"/>
    </xf>
    <xf numFmtId="0" fontId="24" fillId="4" borderId="1" xfId="5" applyFont="1" applyFill="1" applyBorder="1" applyAlignment="1">
      <alignment horizontal="left" vertical="center" wrapText="1"/>
    </xf>
    <xf numFmtId="0" fontId="24" fillId="4" borderId="2" xfId="5" applyFont="1" applyFill="1" applyBorder="1" applyAlignment="1">
      <alignment horizontal="left" vertical="center" wrapText="1"/>
    </xf>
    <xf numFmtId="0" fontId="24" fillId="4" borderId="4" xfId="5" applyFont="1" applyFill="1" applyBorder="1" applyAlignment="1">
      <alignment horizontal="left" vertical="center" wrapText="1"/>
    </xf>
    <xf numFmtId="4" fontId="24" fillId="4" borderId="1" xfId="5" applyNumberFormat="1" applyFont="1" applyFill="1" applyBorder="1" applyAlignment="1">
      <alignment horizontal="center" vertical="center" wrapText="1"/>
    </xf>
    <xf numFmtId="4" fontId="24" fillId="4" borderId="2" xfId="5" applyNumberFormat="1" applyFont="1" applyFill="1" applyBorder="1" applyAlignment="1">
      <alignment horizontal="center" vertical="center" wrapText="1"/>
    </xf>
    <xf numFmtId="4" fontId="24" fillId="4" borderId="4" xfId="5" applyNumberFormat="1" applyFont="1" applyFill="1" applyBorder="1" applyAlignment="1">
      <alignment horizontal="center" vertical="center" wrapText="1"/>
    </xf>
    <xf numFmtId="10" fontId="15" fillId="4" borderId="1" xfId="5" applyNumberFormat="1" applyFont="1" applyFill="1" applyBorder="1" applyAlignment="1">
      <alignment horizontal="center" vertical="center" wrapText="1"/>
    </xf>
    <xf numFmtId="10" fontId="15" fillId="4" borderId="2" xfId="5" applyNumberFormat="1" applyFont="1" applyFill="1" applyBorder="1" applyAlignment="1">
      <alignment horizontal="center" vertical="center" wrapText="1"/>
    </xf>
    <xf numFmtId="10" fontId="15" fillId="4" borderId="4" xfId="5" applyNumberFormat="1" applyFont="1" applyFill="1" applyBorder="1" applyAlignment="1">
      <alignment horizontal="center" vertical="center" wrapText="1"/>
    </xf>
    <xf numFmtId="0" fontId="25" fillId="2" borderId="3" xfId="5" applyFont="1" applyFill="1" applyBorder="1" applyAlignment="1">
      <alignment horizontal="center" vertical="center" wrapText="1"/>
    </xf>
  </cellXfs>
  <cellStyles count="6">
    <cellStyle name="Bad" xfId="3" builtinId="27"/>
    <cellStyle name="Neutral" xfId="4" builtinId="28"/>
    <cellStyle name="Normal" xfId="0" builtinId="0"/>
    <cellStyle name="Normalno 2" xfId="5" xr:uid="{2801CB1D-BBA8-43CE-B667-B9C2EF670FE9}"/>
    <cellStyle name="Obično_List4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4FC6A"/>
      <color rgb="FFFFFFE5"/>
      <color rgb="FFE5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123825</xdr:rowOff>
    </xdr:from>
    <xdr:to>
      <xdr:col>0</xdr:col>
      <xdr:colOff>876300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BE448F-CFED-46FA-B4FF-619E90E1D4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3825"/>
          <a:ext cx="4667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63A5-1095-42B3-9398-D292C90EF184}">
  <sheetPr>
    <pageSetUpPr fitToPage="1"/>
  </sheetPr>
  <dimension ref="A2:I20"/>
  <sheetViews>
    <sheetView workbookViewId="0">
      <selection activeCell="E35" sqref="E35"/>
    </sheetView>
  </sheetViews>
  <sheetFormatPr defaultRowHeight="15" x14ac:dyDescent="0.25"/>
  <cols>
    <col min="1" max="1" width="14.5703125" customWidth="1"/>
    <col min="2" max="2" width="30.85546875" customWidth="1"/>
  </cols>
  <sheetData>
    <row r="2" spans="1:9" ht="15" customHeight="1" x14ac:dyDescent="0.25">
      <c r="A2" s="185"/>
      <c r="B2" s="184"/>
      <c r="C2" s="184"/>
      <c r="D2" s="184"/>
      <c r="E2" s="184"/>
      <c r="F2" s="184"/>
      <c r="G2" s="184"/>
      <c r="H2" s="184"/>
      <c r="I2" s="184"/>
    </row>
    <row r="3" spans="1:9" ht="15" customHeight="1" x14ac:dyDescent="0.25">
      <c r="A3" s="185"/>
      <c r="B3" s="185"/>
      <c r="C3" s="185"/>
      <c r="D3" s="185"/>
      <c r="E3" s="185"/>
      <c r="F3" s="185"/>
      <c r="G3" s="185"/>
      <c r="H3" s="185"/>
      <c r="I3" s="185"/>
    </row>
    <row r="4" spans="1:9" ht="15" customHeight="1" x14ac:dyDescent="0.25">
      <c r="A4" s="185"/>
      <c r="B4" s="185"/>
      <c r="C4" s="185"/>
      <c r="D4" s="185"/>
      <c r="E4" s="185"/>
      <c r="F4" s="185"/>
      <c r="G4" s="185"/>
      <c r="H4" s="185"/>
      <c r="I4" s="185"/>
    </row>
    <row r="5" spans="1:9" ht="15" customHeight="1" x14ac:dyDescent="0.25">
      <c r="A5" s="185"/>
      <c r="B5" s="185"/>
      <c r="C5" s="185"/>
      <c r="D5" s="185"/>
      <c r="E5" s="185"/>
      <c r="F5" s="185"/>
      <c r="G5" s="185"/>
      <c r="H5" s="185"/>
      <c r="I5" s="185"/>
    </row>
    <row r="6" spans="1:9" ht="15" customHeight="1" x14ac:dyDescent="0.25">
      <c r="A6" s="215" t="s">
        <v>217</v>
      </c>
      <c r="B6" s="185"/>
      <c r="C6" s="185"/>
      <c r="D6" s="185"/>
      <c r="E6" s="185"/>
      <c r="F6" s="185"/>
      <c r="G6" s="185"/>
      <c r="H6" s="185"/>
      <c r="I6" s="185"/>
    </row>
    <row r="7" spans="1:9" ht="15.75" x14ac:dyDescent="0.25">
      <c r="A7" s="215" t="s">
        <v>218</v>
      </c>
      <c r="B7" s="186"/>
      <c r="C7" s="186"/>
      <c r="D7" s="186"/>
      <c r="E7" s="186"/>
      <c r="F7" s="186"/>
      <c r="G7" s="186"/>
      <c r="H7" s="186"/>
      <c r="I7" s="186"/>
    </row>
    <row r="8" spans="1:9" ht="15.75" x14ac:dyDescent="0.25">
      <c r="A8" s="215" t="s">
        <v>222</v>
      </c>
      <c r="B8" s="217">
        <v>9021</v>
      </c>
      <c r="C8" s="186"/>
      <c r="D8" s="186"/>
      <c r="E8" s="186"/>
      <c r="F8" s="186"/>
      <c r="G8" s="186"/>
      <c r="H8" s="186"/>
      <c r="I8" s="186"/>
    </row>
    <row r="9" spans="1:9" s="201" customFormat="1" ht="15.75" x14ac:dyDescent="0.25">
      <c r="A9" s="215" t="s">
        <v>223</v>
      </c>
      <c r="B9" s="217">
        <v>31</v>
      </c>
      <c r="C9" s="186"/>
      <c r="D9" s="186"/>
      <c r="E9" s="186"/>
      <c r="F9" s="186"/>
      <c r="G9" s="186"/>
      <c r="H9" s="186"/>
      <c r="I9" s="186"/>
    </row>
    <row r="10" spans="1:9" s="201" customFormat="1" ht="15.75" x14ac:dyDescent="0.25">
      <c r="A10" s="215"/>
      <c r="B10" s="217"/>
      <c r="C10" s="186"/>
      <c r="D10" s="186"/>
      <c r="E10" s="186"/>
      <c r="F10" s="186"/>
      <c r="G10" s="186"/>
      <c r="H10" s="186"/>
      <c r="I10" s="186"/>
    </row>
    <row r="11" spans="1:9" ht="15.75" x14ac:dyDescent="0.25">
      <c r="A11" s="216" t="s">
        <v>219</v>
      </c>
      <c r="B11" s="186"/>
      <c r="C11" s="186"/>
      <c r="D11" s="186"/>
      <c r="E11" s="186"/>
      <c r="F11" s="186"/>
      <c r="G11" s="186"/>
      <c r="H11" s="186"/>
      <c r="I11" s="186"/>
    </row>
    <row r="12" spans="1:9" ht="15.75" x14ac:dyDescent="0.25">
      <c r="A12" s="216" t="s">
        <v>220</v>
      </c>
      <c r="B12" s="186"/>
      <c r="C12" s="186"/>
      <c r="D12" s="186"/>
      <c r="E12" s="186"/>
      <c r="F12" s="186"/>
      <c r="G12" s="186"/>
      <c r="H12" s="186"/>
      <c r="I12" s="186"/>
    </row>
    <row r="13" spans="1:9" ht="15.75" x14ac:dyDescent="0.25">
      <c r="A13" s="216" t="s">
        <v>221</v>
      </c>
      <c r="B13" s="186"/>
      <c r="C13" s="186"/>
      <c r="D13" s="186"/>
      <c r="E13" s="186"/>
      <c r="F13" s="186"/>
      <c r="G13" s="186"/>
      <c r="H13" s="186"/>
      <c r="I13" s="186"/>
    </row>
    <row r="16" spans="1:9" x14ac:dyDescent="0.25">
      <c r="A16" s="218" t="s">
        <v>189</v>
      </c>
      <c r="B16" s="218"/>
      <c r="C16" s="218"/>
      <c r="D16" s="218"/>
      <c r="E16" s="218"/>
      <c r="F16" s="218"/>
      <c r="G16" s="218"/>
      <c r="H16" s="218"/>
      <c r="I16" s="218"/>
    </row>
    <row r="17" spans="1:9" x14ac:dyDescent="0.25">
      <c r="A17" s="218"/>
      <c r="B17" s="218"/>
      <c r="C17" s="218"/>
      <c r="D17" s="218"/>
      <c r="E17" s="218"/>
      <c r="F17" s="218"/>
      <c r="G17" s="218"/>
      <c r="H17" s="218"/>
      <c r="I17" s="218"/>
    </row>
    <row r="18" spans="1:9" x14ac:dyDescent="0.25">
      <c r="A18" s="218"/>
      <c r="B18" s="218"/>
      <c r="C18" s="218"/>
      <c r="D18" s="218"/>
      <c r="E18" s="218"/>
      <c r="F18" s="218"/>
      <c r="G18" s="218"/>
      <c r="H18" s="218"/>
      <c r="I18" s="218"/>
    </row>
    <row r="19" spans="1:9" x14ac:dyDescent="0.25">
      <c r="A19" s="218"/>
      <c r="B19" s="218"/>
      <c r="C19" s="218"/>
      <c r="D19" s="218"/>
      <c r="E19" s="218"/>
      <c r="F19" s="218"/>
      <c r="G19" s="218"/>
      <c r="H19" s="218"/>
      <c r="I19" s="218"/>
    </row>
    <row r="20" spans="1:9" x14ac:dyDescent="0.25">
      <c r="A20" s="218"/>
      <c r="B20" s="218"/>
      <c r="C20" s="218"/>
      <c r="D20" s="218"/>
      <c r="E20" s="218"/>
      <c r="F20" s="218"/>
      <c r="G20" s="218"/>
      <c r="H20" s="218"/>
      <c r="I20" s="218"/>
    </row>
  </sheetData>
  <mergeCells count="1">
    <mergeCell ref="A16:I2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4"/>
  <sheetViews>
    <sheetView zoomScaleNormal="100" workbookViewId="0">
      <selection activeCell="L24" sqref="L24"/>
    </sheetView>
  </sheetViews>
  <sheetFormatPr defaultRowHeight="15" x14ac:dyDescent="0.25"/>
  <cols>
    <col min="5" max="5" width="16.42578125" customWidth="1"/>
    <col min="6" max="6" width="15.28515625" customWidth="1"/>
    <col min="7" max="7" width="14.5703125" customWidth="1"/>
    <col min="8" max="8" width="14.140625" customWidth="1"/>
    <col min="9" max="9" width="10.5703125" customWidth="1"/>
    <col min="10" max="10" width="10.7109375" customWidth="1"/>
    <col min="11" max="11" width="25.28515625" customWidth="1"/>
  </cols>
  <sheetData>
    <row r="1" spans="1:11" ht="42" customHeight="1" x14ac:dyDescent="0.25">
      <c r="A1" s="229" t="s">
        <v>190</v>
      </c>
      <c r="B1" s="229"/>
      <c r="C1" s="229"/>
      <c r="D1" s="229"/>
      <c r="E1" s="229"/>
      <c r="F1" s="229"/>
      <c r="G1" s="229"/>
      <c r="H1" s="229"/>
      <c r="I1" s="229"/>
      <c r="J1" s="229"/>
      <c r="K1" s="12"/>
    </row>
    <row r="2" spans="1:11" ht="18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"/>
    </row>
    <row r="3" spans="1:11" ht="15.75" customHeight="1" x14ac:dyDescent="0.25">
      <c r="A3" s="229" t="s">
        <v>11</v>
      </c>
      <c r="B3" s="229"/>
      <c r="C3" s="229"/>
      <c r="D3" s="229"/>
      <c r="E3" s="229"/>
      <c r="F3" s="229"/>
      <c r="G3" s="229"/>
      <c r="H3" s="229"/>
      <c r="I3" s="229"/>
      <c r="J3" s="229"/>
      <c r="K3" s="11"/>
    </row>
    <row r="4" spans="1:11" ht="15.75" x14ac:dyDescent="0.2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3"/>
    </row>
    <row r="5" spans="1:11" ht="18" customHeight="1" x14ac:dyDescent="0.25">
      <c r="A5" s="229" t="s">
        <v>39</v>
      </c>
      <c r="B5" s="229"/>
      <c r="C5" s="229"/>
      <c r="D5" s="229"/>
      <c r="E5" s="229"/>
      <c r="F5" s="229"/>
      <c r="G5" s="229"/>
      <c r="H5" s="229"/>
      <c r="I5" s="229"/>
      <c r="J5" s="229"/>
      <c r="K5" s="10"/>
    </row>
    <row r="6" spans="1:11" ht="18" customHeight="1" x14ac:dyDescent="0.2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10"/>
    </row>
    <row r="7" spans="1:11" ht="18" customHeight="1" thickBot="1" x14ac:dyDescent="0.3">
      <c r="A7" s="231" t="s">
        <v>44</v>
      </c>
      <c r="B7" s="231"/>
      <c r="C7" s="231"/>
      <c r="D7" s="231"/>
      <c r="E7" s="231"/>
      <c r="F7" s="231"/>
      <c r="G7" s="231"/>
      <c r="H7" s="231"/>
      <c r="I7" s="231"/>
      <c r="J7" s="231"/>
    </row>
    <row r="8" spans="1:11" ht="39" thickBot="1" x14ac:dyDescent="0.3">
      <c r="A8" s="241" t="s">
        <v>7</v>
      </c>
      <c r="B8" s="242"/>
      <c r="C8" s="242"/>
      <c r="D8" s="242"/>
      <c r="E8" s="243"/>
      <c r="F8" s="209" t="s">
        <v>209</v>
      </c>
      <c r="G8" s="209" t="s">
        <v>192</v>
      </c>
      <c r="H8" s="209" t="s">
        <v>196</v>
      </c>
      <c r="I8" s="209" t="s">
        <v>16</v>
      </c>
      <c r="J8" s="211" t="s">
        <v>37</v>
      </c>
    </row>
    <row r="9" spans="1:11" x14ac:dyDescent="0.25">
      <c r="A9" s="244">
        <v>1</v>
      </c>
      <c r="B9" s="245"/>
      <c r="C9" s="245"/>
      <c r="D9" s="245"/>
      <c r="E9" s="246"/>
      <c r="F9" s="138">
        <v>2</v>
      </c>
      <c r="G9" s="68">
        <v>3</v>
      </c>
      <c r="H9" s="68">
        <v>4</v>
      </c>
      <c r="I9" s="68" t="s">
        <v>185</v>
      </c>
      <c r="J9" s="68" t="s">
        <v>186</v>
      </c>
    </row>
    <row r="10" spans="1:11" x14ac:dyDescent="0.25">
      <c r="A10" s="223" t="s">
        <v>18</v>
      </c>
      <c r="B10" s="228"/>
      <c r="C10" s="228"/>
      <c r="D10" s="228"/>
      <c r="E10" s="237"/>
      <c r="F10" s="145">
        <v>1308503.56</v>
      </c>
      <c r="G10" s="108">
        <v>3210680</v>
      </c>
      <c r="H10" s="108">
        <v>1491118.91</v>
      </c>
      <c r="I10" s="107">
        <f>H10/F10</f>
        <v>1.1395604533166115</v>
      </c>
      <c r="J10" s="107">
        <f>H10/G10</f>
        <v>0.46442464213188484</v>
      </c>
    </row>
    <row r="11" spans="1:11" x14ac:dyDescent="0.25">
      <c r="A11" s="238" t="s">
        <v>17</v>
      </c>
      <c r="B11" s="239"/>
      <c r="C11" s="239"/>
      <c r="D11" s="239"/>
      <c r="E11" s="240"/>
      <c r="F11" s="145">
        <v>0</v>
      </c>
      <c r="G11" s="108">
        <v>0</v>
      </c>
      <c r="H11" s="108">
        <v>0</v>
      </c>
      <c r="I11" s="107">
        <v>0</v>
      </c>
      <c r="J11" s="107">
        <v>0</v>
      </c>
    </row>
    <row r="12" spans="1:11" x14ac:dyDescent="0.25">
      <c r="A12" s="234" t="s">
        <v>0</v>
      </c>
      <c r="B12" s="235"/>
      <c r="C12" s="235"/>
      <c r="D12" s="235"/>
      <c r="E12" s="236"/>
      <c r="F12" s="146">
        <f>SUM(F10:F11)</f>
        <v>1308503.56</v>
      </c>
      <c r="G12" s="146">
        <f t="shared" ref="G12:H12" si="0">SUM(G10:G11)</f>
        <v>3210680</v>
      </c>
      <c r="H12" s="146">
        <f t="shared" si="0"/>
        <v>1491118.91</v>
      </c>
      <c r="I12" s="139">
        <f>H12/F12</f>
        <v>1.1395604533166115</v>
      </c>
      <c r="J12" s="139">
        <f>H12/G12</f>
        <v>0.46442464213188484</v>
      </c>
    </row>
    <row r="13" spans="1:11" x14ac:dyDescent="0.25">
      <c r="A13" s="253" t="s">
        <v>19</v>
      </c>
      <c r="B13" s="254"/>
      <c r="C13" s="254"/>
      <c r="D13" s="254"/>
      <c r="E13" s="255"/>
      <c r="F13" s="64">
        <v>1302575.96</v>
      </c>
      <c r="G13" s="108">
        <v>3136780</v>
      </c>
      <c r="H13" s="108">
        <v>1663996.1400000001</v>
      </c>
      <c r="I13" s="107">
        <f>H13/F13</f>
        <v>1.2774657226132133</v>
      </c>
      <c r="J13" s="107">
        <f>H13/G13</f>
        <v>0.53047907089435664</v>
      </c>
    </row>
    <row r="14" spans="1:11" x14ac:dyDescent="0.25">
      <c r="A14" s="247" t="s">
        <v>20</v>
      </c>
      <c r="B14" s="248"/>
      <c r="C14" s="248"/>
      <c r="D14" s="248"/>
      <c r="E14" s="249"/>
      <c r="F14" s="145">
        <v>4274.63</v>
      </c>
      <c r="G14" s="63">
        <v>73900</v>
      </c>
      <c r="H14" s="63">
        <v>14702.689999999999</v>
      </c>
      <c r="I14" s="107">
        <f>H14/F14</f>
        <v>3.4395234207405081</v>
      </c>
      <c r="J14" s="107">
        <f>H14/G14</f>
        <v>0.19895385656292286</v>
      </c>
    </row>
    <row r="15" spans="1:11" x14ac:dyDescent="0.25">
      <c r="A15" s="140" t="s">
        <v>1</v>
      </c>
      <c r="B15" s="141"/>
      <c r="C15" s="141"/>
      <c r="D15" s="141"/>
      <c r="E15" s="141"/>
      <c r="F15" s="146">
        <f>SUM(F13:F14)</f>
        <v>1306850.5899999999</v>
      </c>
      <c r="G15" s="146">
        <f t="shared" ref="G15:H15" si="1">SUM(G13:G14)</f>
        <v>3210680</v>
      </c>
      <c r="H15" s="146">
        <f t="shared" si="1"/>
        <v>1678698.83</v>
      </c>
      <c r="I15" s="139">
        <f>H15/F15</f>
        <v>1.2845376838372933</v>
      </c>
      <c r="J15" s="139">
        <f>H15/G15</f>
        <v>0.52284837791371297</v>
      </c>
    </row>
    <row r="16" spans="1:11" x14ac:dyDescent="0.25">
      <c r="A16" s="250" t="s">
        <v>2</v>
      </c>
      <c r="B16" s="251"/>
      <c r="C16" s="251"/>
      <c r="D16" s="251"/>
      <c r="E16" s="252"/>
      <c r="F16" s="147">
        <f>F12-F15</f>
        <v>1652.9700000002049</v>
      </c>
      <c r="G16" s="147">
        <f t="shared" ref="G16:H16" si="2">G12-G15</f>
        <v>0</v>
      </c>
      <c r="H16" s="147">
        <f t="shared" si="2"/>
        <v>-187579.92000000016</v>
      </c>
      <c r="I16" s="139" t="s">
        <v>181</v>
      </c>
      <c r="J16" s="139" t="s">
        <v>181</v>
      </c>
    </row>
    <row r="17" spans="1:47" ht="18" x14ac:dyDescent="0.25">
      <c r="A17" s="230"/>
      <c r="B17" s="230"/>
      <c r="C17" s="230"/>
      <c r="D17" s="230"/>
      <c r="E17" s="230"/>
      <c r="F17" s="230"/>
      <c r="G17" s="230"/>
      <c r="H17" s="230"/>
      <c r="I17" s="230"/>
      <c r="J17" s="230"/>
      <c r="K17" s="1"/>
    </row>
    <row r="18" spans="1:47" ht="18" customHeight="1" thickBot="1" x14ac:dyDescent="0.3">
      <c r="A18" s="219" t="s">
        <v>43</v>
      </c>
      <c r="B18" s="219"/>
      <c r="C18" s="219"/>
      <c r="D18" s="219"/>
      <c r="E18" s="219"/>
      <c r="F18" s="219"/>
      <c r="G18" s="219"/>
      <c r="H18" s="219"/>
      <c r="I18" s="219"/>
      <c r="J18" s="219"/>
      <c r="K18" s="1"/>
    </row>
    <row r="19" spans="1:47" ht="39" thickBot="1" x14ac:dyDescent="0.3">
      <c r="A19" s="225" t="s">
        <v>7</v>
      </c>
      <c r="B19" s="225"/>
      <c r="C19" s="225"/>
      <c r="D19" s="225"/>
      <c r="E19" s="225"/>
      <c r="F19" s="209" t="s">
        <v>209</v>
      </c>
      <c r="G19" s="209" t="s">
        <v>192</v>
      </c>
      <c r="H19" s="209" t="s">
        <v>196</v>
      </c>
      <c r="I19" s="209" t="s">
        <v>16</v>
      </c>
      <c r="J19" s="211" t="s">
        <v>37</v>
      </c>
    </row>
    <row r="20" spans="1:47" x14ac:dyDescent="0.25">
      <c r="A20" s="226">
        <v>1</v>
      </c>
      <c r="B20" s="227"/>
      <c r="C20" s="227"/>
      <c r="D20" s="227"/>
      <c r="E20" s="227"/>
      <c r="F20" s="177">
        <v>2</v>
      </c>
      <c r="G20" s="178">
        <v>3</v>
      </c>
      <c r="H20" s="178">
        <v>4</v>
      </c>
      <c r="I20" s="178" t="s">
        <v>185</v>
      </c>
      <c r="J20" s="178" t="s">
        <v>186</v>
      </c>
    </row>
    <row r="21" spans="1:47" ht="15.75" customHeight="1" x14ac:dyDescent="0.25">
      <c r="A21" s="223" t="s">
        <v>21</v>
      </c>
      <c r="B21" s="228"/>
      <c r="C21" s="228"/>
      <c r="D21" s="228"/>
      <c r="E21" s="228"/>
      <c r="F21" s="64">
        <v>0</v>
      </c>
      <c r="G21" s="63">
        <v>0</v>
      </c>
      <c r="H21" s="63">
        <v>0</v>
      </c>
      <c r="I21" s="63" t="s">
        <v>181</v>
      </c>
      <c r="J21" s="63" t="s">
        <v>181</v>
      </c>
    </row>
    <row r="22" spans="1:47" x14ac:dyDescent="0.25">
      <c r="A22" s="223" t="s">
        <v>22</v>
      </c>
      <c r="B22" s="224"/>
      <c r="C22" s="224"/>
      <c r="D22" s="224"/>
      <c r="E22" s="224"/>
      <c r="F22" s="64">
        <v>0</v>
      </c>
      <c r="G22" s="63">
        <v>0</v>
      </c>
      <c r="H22" s="63">
        <v>0</v>
      </c>
      <c r="I22" s="63" t="s">
        <v>181</v>
      </c>
      <c r="J22" s="63" t="s">
        <v>181</v>
      </c>
    </row>
    <row r="23" spans="1:47" ht="15" customHeight="1" x14ac:dyDescent="0.25">
      <c r="A23" s="220" t="s">
        <v>38</v>
      </c>
      <c r="B23" s="221"/>
      <c r="C23" s="221"/>
      <c r="D23" s="221"/>
      <c r="E23" s="222"/>
      <c r="F23" s="142">
        <f>SUM(F21:F22)</f>
        <v>0</v>
      </c>
      <c r="G23" s="143"/>
      <c r="H23" s="143"/>
      <c r="I23" s="143" t="s">
        <v>181</v>
      </c>
      <c r="J23" s="143" t="s">
        <v>181</v>
      </c>
    </row>
    <row r="24" spans="1:47" s="16" customFormat="1" ht="15" customHeight="1" x14ac:dyDescent="0.25">
      <c r="A24" s="223" t="s">
        <v>182</v>
      </c>
      <c r="B24" s="224"/>
      <c r="C24" s="224"/>
      <c r="D24" s="224"/>
      <c r="E24" s="224"/>
      <c r="F24" s="64">
        <v>1990.39</v>
      </c>
      <c r="G24" s="63">
        <v>0</v>
      </c>
      <c r="H24" s="63">
        <v>9248.4699999999993</v>
      </c>
      <c r="I24" s="63" t="s">
        <v>181</v>
      </c>
      <c r="J24" s="137" t="s">
        <v>181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19" customFormat="1" x14ac:dyDescent="0.25">
      <c r="A25" s="220" t="s">
        <v>48</v>
      </c>
      <c r="B25" s="221"/>
      <c r="C25" s="221"/>
      <c r="D25" s="221"/>
      <c r="E25" s="222"/>
      <c r="F25" s="142">
        <f>F16+F24</f>
        <v>3643.3600000002052</v>
      </c>
      <c r="G25" s="143">
        <v>0</v>
      </c>
      <c r="H25" s="143">
        <f>H16+H24</f>
        <v>-178331.45000000016</v>
      </c>
      <c r="I25" s="144">
        <f>H25/F25</f>
        <v>-48.946974770538766</v>
      </c>
      <c r="J25" s="143" t="s">
        <v>181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7" spans="1:4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5"/>
    </row>
    <row r="28" spans="1:47" x14ac:dyDescent="0.25">
      <c r="A28" s="232"/>
      <c r="B28" s="232"/>
      <c r="C28" s="232"/>
      <c r="D28" s="232"/>
      <c r="E28" s="232"/>
      <c r="F28" s="232"/>
      <c r="G28" s="232"/>
      <c r="H28" s="232"/>
      <c r="I28" s="232"/>
      <c r="J28" s="232"/>
    </row>
    <row r="29" spans="1:47" ht="15" customHeight="1" x14ac:dyDescent="0.25">
      <c r="A29" s="232"/>
      <c r="B29" s="232"/>
      <c r="C29" s="232"/>
      <c r="D29" s="232"/>
      <c r="E29" s="232"/>
      <c r="F29" s="232"/>
      <c r="G29" s="232"/>
      <c r="H29" s="232"/>
      <c r="I29" s="232"/>
      <c r="J29" s="232"/>
    </row>
    <row r="30" spans="1:47" ht="1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47" ht="15" customHeight="1" x14ac:dyDescent="0.25">
      <c r="A31" s="232"/>
      <c r="B31" s="232"/>
      <c r="C31" s="232"/>
      <c r="D31" s="232"/>
      <c r="E31" s="232"/>
      <c r="F31" s="232"/>
      <c r="G31" s="232"/>
      <c r="H31" s="232"/>
      <c r="I31" s="232"/>
      <c r="J31" s="232"/>
    </row>
    <row r="32" spans="1:47" ht="36.75" customHeight="1" x14ac:dyDescent="0.25">
      <c r="A32" s="232"/>
      <c r="B32" s="232"/>
      <c r="C32" s="232"/>
      <c r="D32" s="232"/>
      <c r="E32" s="232"/>
      <c r="F32" s="232"/>
      <c r="G32" s="232"/>
      <c r="H32" s="232"/>
      <c r="I32" s="232"/>
      <c r="J32" s="232"/>
    </row>
    <row r="33" spans="1:10" ht="15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</row>
    <row r="34" spans="1:10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</row>
  </sheetData>
  <mergeCells count="29">
    <mergeCell ref="A1:J1"/>
    <mergeCell ref="A31:J32"/>
    <mergeCell ref="A33:J34"/>
    <mergeCell ref="A12:E12"/>
    <mergeCell ref="A22:E22"/>
    <mergeCell ref="A10:E10"/>
    <mergeCell ref="A11:E11"/>
    <mergeCell ref="A8:E8"/>
    <mergeCell ref="A9:E9"/>
    <mergeCell ref="A14:E14"/>
    <mergeCell ref="A16:E16"/>
    <mergeCell ref="A13:E13"/>
    <mergeCell ref="A28:J28"/>
    <mergeCell ref="A29:J29"/>
    <mergeCell ref="A30:J30"/>
    <mergeCell ref="A2:J2"/>
    <mergeCell ref="A4:J4"/>
    <mergeCell ref="A6:J6"/>
    <mergeCell ref="A17:J17"/>
    <mergeCell ref="A5:J5"/>
    <mergeCell ref="A3:J3"/>
    <mergeCell ref="A7:J7"/>
    <mergeCell ref="A18:J18"/>
    <mergeCell ref="A25:E25"/>
    <mergeCell ref="A23:E23"/>
    <mergeCell ref="A24:E24"/>
    <mergeCell ref="A19:E19"/>
    <mergeCell ref="A20:E20"/>
    <mergeCell ref="A21:E21"/>
  </mergeCells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"/>
  <sheetViews>
    <sheetView zoomScaleNormal="100" workbookViewId="0">
      <selection sqref="A1:J91"/>
    </sheetView>
  </sheetViews>
  <sheetFormatPr defaultRowHeight="15" x14ac:dyDescent="0.25"/>
  <cols>
    <col min="1" max="2" width="4" customWidth="1"/>
    <col min="3" max="3" width="5.42578125" customWidth="1"/>
    <col min="4" max="4" width="5.7109375" customWidth="1"/>
    <col min="5" max="5" width="45" customWidth="1"/>
    <col min="6" max="6" width="15.28515625" customWidth="1"/>
    <col min="7" max="7" width="14.5703125" customWidth="1"/>
    <col min="8" max="8" width="14.140625" customWidth="1"/>
    <col min="9" max="9" width="10.5703125" customWidth="1"/>
    <col min="10" max="10" width="10.7109375" customWidth="1"/>
  </cols>
  <sheetData>
    <row r="1" spans="1:10" ht="15.75" x14ac:dyDescent="0.25">
      <c r="A1" s="229"/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5.75" customHeight="1" x14ac:dyDescent="0.25">
      <c r="A2" s="229" t="s">
        <v>11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15.75" x14ac:dyDescent="0.25">
      <c r="A3" s="229"/>
      <c r="B3" s="229"/>
      <c r="C3" s="229"/>
      <c r="D3" s="229"/>
      <c r="E3" s="229"/>
      <c r="F3" s="229"/>
      <c r="G3" s="229"/>
      <c r="H3" s="229"/>
      <c r="I3" s="229"/>
      <c r="J3" s="229"/>
    </row>
    <row r="4" spans="1:10" ht="15.75" customHeight="1" x14ac:dyDescent="0.25">
      <c r="A4" s="229" t="s">
        <v>41</v>
      </c>
      <c r="B4" s="229"/>
      <c r="C4" s="229"/>
      <c r="D4" s="229"/>
      <c r="E4" s="229"/>
      <c r="F4" s="229"/>
      <c r="G4" s="229"/>
      <c r="H4" s="229"/>
      <c r="I4" s="229"/>
      <c r="J4" s="229"/>
    </row>
    <row r="5" spans="1:10" ht="15.75" x14ac:dyDescent="0.25">
      <c r="A5" s="229"/>
      <c r="B5" s="229"/>
      <c r="C5" s="229"/>
      <c r="D5" s="229"/>
      <c r="E5" s="229"/>
      <c r="F5" s="229"/>
      <c r="G5" s="229"/>
      <c r="H5" s="229"/>
      <c r="I5" s="229"/>
      <c r="J5" s="229"/>
    </row>
    <row r="6" spans="1:10" ht="15.75" customHeight="1" x14ac:dyDescent="0.25">
      <c r="A6" s="229" t="s">
        <v>28</v>
      </c>
      <c r="B6" s="229"/>
      <c r="C6" s="229"/>
      <c r="D6" s="229"/>
      <c r="E6" s="229"/>
      <c r="F6" s="229"/>
      <c r="G6" s="229"/>
      <c r="H6" s="229"/>
      <c r="I6" s="229"/>
      <c r="J6" s="229"/>
    </row>
    <row r="7" spans="1:10" ht="16.5" thickBot="1" x14ac:dyDescent="0.3">
      <c r="A7" s="259"/>
      <c r="B7" s="259"/>
      <c r="C7" s="259"/>
      <c r="D7" s="259"/>
      <c r="E7" s="259"/>
      <c r="F7" s="259"/>
      <c r="G7" s="259"/>
      <c r="H7" s="259"/>
      <c r="I7" s="259"/>
      <c r="J7" s="259"/>
    </row>
    <row r="8" spans="1:10" ht="45" customHeight="1" thickBot="1" x14ac:dyDescent="0.3">
      <c r="A8" s="256" t="s">
        <v>7</v>
      </c>
      <c r="B8" s="257"/>
      <c r="C8" s="257"/>
      <c r="D8" s="257"/>
      <c r="E8" s="258"/>
      <c r="F8" s="209" t="s">
        <v>209</v>
      </c>
      <c r="G8" s="209" t="s">
        <v>192</v>
      </c>
      <c r="H8" s="209" t="s">
        <v>196</v>
      </c>
      <c r="I8" s="209" t="s">
        <v>16</v>
      </c>
      <c r="J8" s="211" t="s">
        <v>37</v>
      </c>
    </row>
    <row r="9" spans="1:10" x14ac:dyDescent="0.25">
      <c r="A9" s="256">
        <v>1</v>
      </c>
      <c r="B9" s="257"/>
      <c r="C9" s="257"/>
      <c r="D9" s="257"/>
      <c r="E9" s="258"/>
      <c r="F9" s="69">
        <v>2</v>
      </c>
      <c r="G9" s="69">
        <v>3</v>
      </c>
      <c r="H9" s="69">
        <v>4</v>
      </c>
      <c r="I9" s="69" t="s">
        <v>185</v>
      </c>
      <c r="J9" s="69" t="s">
        <v>186</v>
      </c>
    </row>
    <row r="10" spans="1:10" x14ac:dyDescent="0.25">
      <c r="A10" s="70"/>
      <c r="B10" s="70"/>
      <c r="C10" s="70"/>
      <c r="D10" s="70"/>
      <c r="E10" s="70" t="s">
        <v>36</v>
      </c>
      <c r="F10" s="71">
        <f>F11</f>
        <v>1308503.5599999998</v>
      </c>
      <c r="G10" s="71">
        <f t="shared" ref="G10:H10" si="0">G11</f>
        <v>3210680</v>
      </c>
      <c r="H10" s="103">
        <f t="shared" si="0"/>
        <v>1491118.91</v>
      </c>
      <c r="I10" s="86">
        <f t="shared" ref="I10:I14" si="1">H10/F10</f>
        <v>1.1395604533166117</v>
      </c>
      <c r="J10" s="86">
        <f t="shared" ref="J10:J15" si="2">H10/G10</f>
        <v>0.46442464213188484</v>
      </c>
    </row>
    <row r="11" spans="1:10" x14ac:dyDescent="0.25">
      <c r="A11" s="70">
        <v>6</v>
      </c>
      <c r="B11" s="70"/>
      <c r="C11" s="70"/>
      <c r="D11" s="70"/>
      <c r="E11" s="70" t="s">
        <v>3</v>
      </c>
      <c r="F11" s="71">
        <f>F12+F16+F19+F22+F28</f>
        <v>1308503.5599999998</v>
      </c>
      <c r="G11" s="71">
        <f>G12+G16+G19+G22+G28</f>
        <v>3210680</v>
      </c>
      <c r="H11" s="71">
        <f>H12+H16+H19+H22+H28</f>
        <v>1491118.91</v>
      </c>
      <c r="I11" s="86">
        <f t="shared" si="1"/>
        <v>1.1395604533166117</v>
      </c>
      <c r="J11" s="86">
        <f t="shared" si="2"/>
        <v>0.46442464213188484</v>
      </c>
    </row>
    <row r="12" spans="1:10" ht="25.5" x14ac:dyDescent="0.25">
      <c r="A12" s="72"/>
      <c r="B12" s="72">
        <v>63</v>
      </c>
      <c r="C12" s="72"/>
      <c r="D12" s="72"/>
      <c r="E12" s="72" t="s">
        <v>13</v>
      </c>
      <c r="F12" s="73">
        <f>F13</f>
        <v>1036869.71</v>
      </c>
      <c r="G12" s="210">
        <f t="shared" ref="G12:H12" si="3">G13</f>
        <v>2518200</v>
      </c>
      <c r="H12" s="210">
        <f t="shared" si="3"/>
        <v>1191570.33</v>
      </c>
      <c r="I12" s="87">
        <f t="shared" si="1"/>
        <v>1.1491996713839776</v>
      </c>
      <c r="J12" s="87">
        <f t="shared" si="2"/>
        <v>0.47318335715987614</v>
      </c>
    </row>
    <row r="13" spans="1:10" ht="25.5" x14ac:dyDescent="0.25">
      <c r="A13" s="91"/>
      <c r="B13" s="91"/>
      <c r="C13" s="94">
        <v>636</v>
      </c>
      <c r="D13" s="94"/>
      <c r="E13" s="92" t="s">
        <v>49</v>
      </c>
      <c r="F13" s="93">
        <f>SUM(F14:F15)</f>
        <v>1036869.71</v>
      </c>
      <c r="G13" s="93">
        <f t="shared" ref="G13:H13" si="4">SUM(G14:G15)</f>
        <v>2518200</v>
      </c>
      <c r="H13" s="105">
        <f t="shared" si="4"/>
        <v>1191570.33</v>
      </c>
      <c r="I13" s="97">
        <f t="shared" si="1"/>
        <v>1.1491996713839776</v>
      </c>
      <c r="J13" s="97">
        <f t="shared" si="2"/>
        <v>0.47318335715987614</v>
      </c>
    </row>
    <row r="14" spans="1:10" ht="25.5" x14ac:dyDescent="0.25">
      <c r="A14" s="4"/>
      <c r="B14" s="4"/>
      <c r="C14" s="5"/>
      <c r="D14" s="5">
        <v>6361</v>
      </c>
      <c r="E14" s="66" t="s">
        <v>50</v>
      </c>
      <c r="F14" s="65">
        <v>1036869.71</v>
      </c>
      <c r="G14" s="65">
        <v>2479200</v>
      </c>
      <c r="H14" s="90">
        <v>1190010.72</v>
      </c>
      <c r="I14" s="89">
        <f t="shared" si="1"/>
        <v>1.1476955190445288</v>
      </c>
      <c r="J14" s="89">
        <f t="shared" si="2"/>
        <v>0.47999787028073571</v>
      </c>
    </row>
    <row r="15" spans="1:10" ht="25.5" x14ac:dyDescent="0.25">
      <c r="A15" s="4"/>
      <c r="B15" s="9"/>
      <c r="C15" s="5"/>
      <c r="D15" s="5">
        <v>6362</v>
      </c>
      <c r="E15" s="66" t="s">
        <v>51</v>
      </c>
      <c r="F15" s="65">
        <v>0</v>
      </c>
      <c r="G15" s="65">
        <v>39000</v>
      </c>
      <c r="H15" s="90">
        <v>1559.61</v>
      </c>
      <c r="I15" s="89" t="s">
        <v>181</v>
      </c>
      <c r="J15" s="89">
        <f t="shared" si="2"/>
        <v>3.9989999999999998E-2</v>
      </c>
    </row>
    <row r="16" spans="1:10" x14ac:dyDescent="0.25">
      <c r="A16" s="74"/>
      <c r="B16" s="74">
        <v>64</v>
      </c>
      <c r="C16" s="75"/>
      <c r="D16" s="75"/>
      <c r="E16" s="72" t="s">
        <v>52</v>
      </c>
      <c r="F16" s="106">
        <f>F17</f>
        <v>0.1</v>
      </c>
      <c r="G16" s="106">
        <f t="shared" ref="G16:H17" si="5">G17</f>
        <v>0</v>
      </c>
      <c r="H16" s="106">
        <f t="shared" si="5"/>
        <v>0.18</v>
      </c>
      <c r="I16" s="87">
        <v>0</v>
      </c>
      <c r="J16" s="87">
        <v>0</v>
      </c>
    </row>
    <row r="17" spans="1:10" ht="30.75" customHeight="1" x14ac:dyDescent="0.25">
      <c r="A17" s="91"/>
      <c r="B17" s="91"/>
      <c r="C17" s="94">
        <v>641</v>
      </c>
      <c r="D17" s="94"/>
      <c r="E17" s="92" t="s">
        <v>53</v>
      </c>
      <c r="F17" s="93">
        <f>F18</f>
        <v>0.1</v>
      </c>
      <c r="G17" s="93">
        <f t="shared" si="5"/>
        <v>0</v>
      </c>
      <c r="H17" s="105">
        <f t="shared" si="5"/>
        <v>0.18</v>
      </c>
      <c r="I17" s="97">
        <v>0</v>
      </c>
      <c r="J17" s="97">
        <v>0</v>
      </c>
    </row>
    <row r="18" spans="1:10" x14ac:dyDescent="0.25">
      <c r="A18" s="4"/>
      <c r="B18" s="4"/>
      <c r="C18" s="4"/>
      <c r="D18" s="5">
        <v>6413</v>
      </c>
      <c r="E18" s="7" t="s">
        <v>54</v>
      </c>
      <c r="F18" s="65">
        <v>0.1</v>
      </c>
      <c r="G18" s="65">
        <v>0</v>
      </c>
      <c r="H18" s="90">
        <v>0.18</v>
      </c>
      <c r="I18" s="89">
        <v>0</v>
      </c>
      <c r="J18" s="89">
        <v>0</v>
      </c>
    </row>
    <row r="19" spans="1:10" ht="25.5" x14ac:dyDescent="0.25">
      <c r="A19" s="74"/>
      <c r="B19" s="74">
        <v>65</v>
      </c>
      <c r="C19" s="74"/>
      <c r="D19" s="74"/>
      <c r="E19" s="76" t="s">
        <v>183</v>
      </c>
      <c r="F19" s="73">
        <f>F20</f>
        <v>31229.27</v>
      </c>
      <c r="G19" s="73">
        <f t="shared" ref="G19:H20" si="6">G20</f>
        <v>66470</v>
      </c>
      <c r="H19" s="104">
        <f t="shared" si="6"/>
        <v>37529.160000000003</v>
      </c>
      <c r="I19" s="87">
        <f t="shared" ref="I19:I25" si="7">H19/F19</f>
        <v>1.2017302998116832</v>
      </c>
      <c r="J19" s="87">
        <f t="shared" ref="J19:J31" si="8">H19/G19</f>
        <v>0.56460297878742294</v>
      </c>
    </row>
    <row r="20" spans="1:10" x14ac:dyDescent="0.25">
      <c r="A20" s="91"/>
      <c r="B20" s="91"/>
      <c r="C20" s="91">
        <v>652</v>
      </c>
      <c r="D20" s="91"/>
      <c r="E20" s="92" t="s">
        <v>55</v>
      </c>
      <c r="F20" s="93">
        <f>F21</f>
        <v>31229.27</v>
      </c>
      <c r="G20" s="93">
        <f t="shared" si="6"/>
        <v>66470</v>
      </c>
      <c r="H20" s="105">
        <f t="shared" si="6"/>
        <v>37529.160000000003</v>
      </c>
      <c r="I20" s="97">
        <f t="shared" si="7"/>
        <v>1.2017302998116832</v>
      </c>
      <c r="J20" s="97">
        <f t="shared" si="8"/>
        <v>0.56460297878742294</v>
      </c>
    </row>
    <row r="21" spans="1:10" x14ac:dyDescent="0.25">
      <c r="A21" s="4"/>
      <c r="B21" s="4"/>
      <c r="C21" s="4"/>
      <c r="D21" s="5">
        <v>6526</v>
      </c>
      <c r="E21" s="7" t="s">
        <v>56</v>
      </c>
      <c r="F21" s="65">
        <v>31229.27</v>
      </c>
      <c r="G21" s="65">
        <v>66470</v>
      </c>
      <c r="H21" s="90">
        <v>37529.160000000003</v>
      </c>
      <c r="I21" s="89">
        <f t="shared" si="7"/>
        <v>1.2017302998116832</v>
      </c>
      <c r="J21" s="89">
        <f t="shared" si="8"/>
        <v>0.56460297878742294</v>
      </c>
    </row>
    <row r="22" spans="1:10" ht="38.25" x14ac:dyDescent="0.25">
      <c r="A22" s="74"/>
      <c r="B22" s="74">
        <v>66</v>
      </c>
      <c r="C22" s="74"/>
      <c r="D22" s="74"/>
      <c r="E22" s="76" t="s">
        <v>57</v>
      </c>
      <c r="F22" s="73">
        <f>F23+F25</f>
        <v>2836.18</v>
      </c>
      <c r="G22" s="73">
        <f t="shared" ref="G22:H22" si="9">G23+G25</f>
        <v>4000</v>
      </c>
      <c r="H22" s="104">
        <f t="shared" si="9"/>
        <v>4117.1499999999996</v>
      </c>
      <c r="I22" s="87">
        <f t="shared" si="7"/>
        <v>1.4516532801162125</v>
      </c>
      <c r="J22" s="87">
        <f t="shared" si="8"/>
        <v>1.0292874999999999</v>
      </c>
    </row>
    <row r="23" spans="1:10" ht="25.5" x14ac:dyDescent="0.25">
      <c r="A23" s="91"/>
      <c r="B23" s="91"/>
      <c r="C23" s="91">
        <v>661</v>
      </c>
      <c r="D23" s="91"/>
      <c r="E23" s="92" t="s">
        <v>58</v>
      </c>
      <c r="F23" s="93">
        <f>F24</f>
        <v>2736.18</v>
      </c>
      <c r="G23" s="93">
        <f t="shared" ref="G23:H23" si="10">G24</f>
        <v>4000</v>
      </c>
      <c r="H23" s="105">
        <f t="shared" si="10"/>
        <v>2466.1799999999998</v>
      </c>
      <c r="I23" s="97">
        <f t="shared" si="7"/>
        <v>0.9013222814288534</v>
      </c>
      <c r="J23" s="97">
        <f t="shared" si="8"/>
        <v>0.61654500000000001</v>
      </c>
    </row>
    <row r="24" spans="1:10" x14ac:dyDescent="0.25">
      <c r="A24" s="4"/>
      <c r="B24" s="4"/>
      <c r="C24" s="4"/>
      <c r="D24" s="5">
        <v>6615</v>
      </c>
      <c r="E24" s="7" t="s">
        <v>59</v>
      </c>
      <c r="F24" s="65">
        <v>2736.18</v>
      </c>
      <c r="G24" s="65">
        <v>4000</v>
      </c>
      <c r="H24" s="90">
        <v>2466.1799999999998</v>
      </c>
      <c r="I24" s="89">
        <f t="shared" si="7"/>
        <v>0.9013222814288534</v>
      </c>
      <c r="J24" s="89">
        <f t="shared" si="8"/>
        <v>0.61654500000000001</v>
      </c>
    </row>
    <row r="25" spans="1:10" ht="38.25" x14ac:dyDescent="0.25">
      <c r="A25" s="91"/>
      <c r="B25" s="91"/>
      <c r="C25" s="91">
        <v>663</v>
      </c>
      <c r="D25" s="91"/>
      <c r="E25" s="92" t="s">
        <v>60</v>
      </c>
      <c r="F25" s="93">
        <f>SUM(F26:F27)</f>
        <v>100</v>
      </c>
      <c r="G25" s="93">
        <f t="shared" ref="G25:H25" si="11">SUM(G26:G27)</f>
        <v>0</v>
      </c>
      <c r="H25" s="105">
        <f t="shared" si="11"/>
        <v>1650.97</v>
      </c>
      <c r="I25" s="97">
        <f t="shared" si="7"/>
        <v>16.509699999999999</v>
      </c>
      <c r="J25" s="97" t="s">
        <v>181</v>
      </c>
    </row>
    <row r="26" spans="1:10" x14ac:dyDescent="0.25">
      <c r="A26" s="4"/>
      <c r="B26" s="4"/>
      <c r="C26" s="4"/>
      <c r="D26" s="5">
        <v>6631</v>
      </c>
      <c r="E26" s="7" t="s">
        <v>62</v>
      </c>
      <c r="F26" s="65">
        <v>100</v>
      </c>
      <c r="G26" s="65">
        <v>0</v>
      </c>
      <c r="H26" s="90">
        <v>651.76</v>
      </c>
      <c r="I26" s="89">
        <v>0</v>
      </c>
      <c r="J26" s="89" t="s">
        <v>181</v>
      </c>
    </row>
    <row r="27" spans="1:10" x14ac:dyDescent="0.25">
      <c r="A27" s="4"/>
      <c r="B27" s="4"/>
      <c r="C27" s="4"/>
      <c r="D27" s="5">
        <v>6632</v>
      </c>
      <c r="E27" s="7" t="s">
        <v>61</v>
      </c>
      <c r="F27" s="65">
        <v>0</v>
      </c>
      <c r="G27" s="65">
        <v>0</v>
      </c>
      <c r="H27" s="90">
        <v>999.21</v>
      </c>
      <c r="I27" s="89" t="s">
        <v>181</v>
      </c>
      <c r="J27" s="89" t="s">
        <v>181</v>
      </c>
    </row>
    <row r="28" spans="1:10" ht="25.5" x14ac:dyDescent="0.25">
      <c r="A28" s="74"/>
      <c r="B28" s="74">
        <v>67</v>
      </c>
      <c r="C28" s="74"/>
      <c r="D28" s="74"/>
      <c r="E28" s="76" t="s">
        <v>63</v>
      </c>
      <c r="F28" s="73">
        <f>F29</f>
        <v>237568.3</v>
      </c>
      <c r="G28" s="73">
        <f t="shared" ref="G28:H28" si="12">G29</f>
        <v>622010</v>
      </c>
      <c r="H28" s="104">
        <f t="shared" si="12"/>
        <v>257902.09</v>
      </c>
      <c r="I28" s="87">
        <f>H28/F28</f>
        <v>1.085591343626233</v>
      </c>
      <c r="J28" s="87">
        <f t="shared" si="8"/>
        <v>0.41462691918136363</v>
      </c>
    </row>
    <row r="29" spans="1:10" ht="25.5" x14ac:dyDescent="0.25">
      <c r="A29" s="91"/>
      <c r="B29" s="91"/>
      <c r="C29" s="91">
        <v>671</v>
      </c>
      <c r="D29" s="91"/>
      <c r="E29" s="92" t="s">
        <v>64</v>
      </c>
      <c r="F29" s="93">
        <f>SUM(F30:F31)</f>
        <v>237568.3</v>
      </c>
      <c r="G29" s="93">
        <f t="shared" ref="G29:H29" si="13">SUM(G30:G31)</f>
        <v>622010</v>
      </c>
      <c r="H29" s="105">
        <f t="shared" si="13"/>
        <v>257902.09</v>
      </c>
      <c r="I29" s="97">
        <f>H29/F29</f>
        <v>1.085591343626233</v>
      </c>
      <c r="J29" s="97">
        <f t="shared" si="8"/>
        <v>0.41462691918136363</v>
      </c>
    </row>
    <row r="30" spans="1:10" ht="25.5" x14ac:dyDescent="0.25">
      <c r="A30" s="4"/>
      <c r="B30" s="4"/>
      <c r="C30" s="4"/>
      <c r="D30" s="5">
        <v>6711</v>
      </c>
      <c r="E30" s="7" t="s">
        <v>65</v>
      </c>
      <c r="F30" s="65">
        <v>237568.3</v>
      </c>
      <c r="G30" s="65">
        <v>595010</v>
      </c>
      <c r="H30" s="90">
        <v>249871.71</v>
      </c>
      <c r="I30" s="89">
        <f>H30/F30</f>
        <v>1.0517889381706229</v>
      </c>
      <c r="J30" s="89">
        <f t="shared" si="8"/>
        <v>0.41994539587569957</v>
      </c>
    </row>
    <row r="31" spans="1:10" ht="25.5" x14ac:dyDescent="0.25">
      <c r="A31" s="4"/>
      <c r="B31" s="4"/>
      <c r="C31" s="4"/>
      <c r="D31" s="5">
        <v>6712</v>
      </c>
      <c r="E31" s="7" t="s">
        <v>66</v>
      </c>
      <c r="F31" s="65">
        <v>0</v>
      </c>
      <c r="G31" s="65">
        <v>27000</v>
      </c>
      <c r="H31" s="90">
        <v>8030.38</v>
      </c>
      <c r="I31" s="89">
        <v>0</v>
      </c>
      <c r="J31" s="89">
        <f t="shared" si="8"/>
        <v>0.29742148148148151</v>
      </c>
    </row>
    <row r="32" spans="1:10" ht="18.75" thickBot="1" x14ac:dyDescent="0.3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36.75" customHeight="1" thickBot="1" x14ac:dyDescent="0.3">
      <c r="A33" s="256" t="s">
        <v>7</v>
      </c>
      <c r="B33" s="257"/>
      <c r="C33" s="257"/>
      <c r="D33" s="257"/>
      <c r="E33" s="258"/>
      <c r="F33" s="209" t="s">
        <v>209</v>
      </c>
      <c r="G33" s="209" t="s">
        <v>192</v>
      </c>
      <c r="H33" s="209" t="s">
        <v>196</v>
      </c>
      <c r="I33" s="209" t="s">
        <v>16</v>
      </c>
      <c r="J33" s="211" t="s">
        <v>37</v>
      </c>
    </row>
    <row r="34" spans="1:10" x14ac:dyDescent="0.25">
      <c r="A34" s="256">
        <v>1</v>
      </c>
      <c r="B34" s="257"/>
      <c r="C34" s="257"/>
      <c r="D34" s="257"/>
      <c r="E34" s="258"/>
      <c r="F34" s="69">
        <v>2</v>
      </c>
      <c r="G34" s="69">
        <v>3</v>
      </c>
      <c r="H34" s="69">
        <v>4</v>
      </c>
      <c r="I34" s="69" t="s">
        <v>185</v>
      </c>
      <c r="J34" s="69" t="s">
        <v>186</v>
      </c>
    </row>
    <row r="35" spans="1:10" x14ac:dyDescent="0.25">
      <c r="A35" s="70"/>
      <c r="B35" s="70"/>
      <c r="C35" s="70"/>
      <c r="D35" s="70"/>
      <c r="E35" s="70" t="s">
        <v>35</v>
      </c>
      <c r="F35" s="71">
        <f>F36+F82</f>
        <v>1306850.5899999996</v>
      </c>
      <c r="G35" s="71">
        <f>G36+G82</f>
        <v>3210680</v>
      </c>
      <c r="H35" s="71">
        <f>H36+H82</f>
        <v>1678698.83</v>
      </c>
      <c r="I35" s="86">
        <f t="shared" ref="I35:I60" si="14">H35/F35</f>
        <v>1.2845376838372935</v>
      </c>
      <c r="J35" s="86">
        <f t="shared" ref="J35:J77" si="15">H35/G35</f>
        <v>0.52284837791371297</v>
      </c>
    </row>
    <row r="36" spans="1:10" x14ac:dyDescent="0.25">
      <c r="A36" s="70">
        <v>3</v>
      </c>
      <c r="B36" s="70"/>
      <c r="C36" s="70"/>
      <c r="D36" s="70"/>
      <c r="E36" s="70" t="s">
        <v>4</v>
      </c>
      <c r="F36" s="71">
        <f>F37+F44+F72+F76+F79</f>
        <v>1302575.9599999997</v>
      </c>
      <c r="G36" s="71">
        <f>G37+G44+G72+G76+G79</f>
        <v>3136780</v>
      </c>
      <c r="H36" s="71">
        <f>H37+H44+H72+H76+H79</f>
        <v>1663996.1400000001</v>
      </c>
      <c r="I36" s="86">
        <f t="shared" si="14"/>
        <v>1.2774657226132136</v>
      </c>
      <c r="J36" s="86">
        <f t="shared" si="15"/>
        <v>0.53047907089435664</v>
      </c>
    </row>
    <row r="37" spans="1:10" x14ac:dyDescent="0.25">
      <c r="A37" s="72"/>
      <c r="B37" s="72">
        <v>31</v>
      </c>
      <c r="C37" s="72"/>
      <c r="D37" s="72"/>
      <c r="E37" s="72" t="s">
        <v>5</v>
      </c>
      <c r="F37" s="73">
        <f>F38+F40+F42</f>
        <v>1078997.4099999999</v>
      </c>
      <c r="G37" s="73">
        <f t="shared" ref="G37:H37" si="16">G38+G40+G42</f>
        <v>2610500</v>
      </c>
      <c r="H37" s="73">
        <f t="shared" si="16"/>
        <v>1412150.07</v>
      </c>
      <c r="I37" s="87">
        <f t="shared" si="14"/>
        <v>1.3087613157477367</v>
      </c>
      <c r="J37" s="87">
        <f t="shared" si="15"/>
        <v>0.54095003639149586</v>
      </c>
    </row>
    <row r="38" spans="1:10" x14ac:dyDescent="0.25">
      <c r="A38" s="91"/>
      <c r="B38" s="91"/>
      <c r="C38" s="91">
        <v>311</v>
      </c>
      <c r="D38" s="91"/>
      <c r="E38" s="91" t="s">
        <v>23</v>
      </c>
      <c r="F38" s="93">
        <f>F39</f>
        <v>890853.02</v>
      </c>
      <c r="G38" s="93">
        <f t="shared" ref="G38:H38" si="17">G39</f>
        <v>2150000</v>
      </c>
      <c r="H38" s="93">
        <f t="shared" si="17"/>
        <v>1171279.3400000001</v>
      </c>
      <c r="I38" s="97">
        <f t="shared" si="14"/>
        <v>1.3147840482148223</v>
      </c>
      <c r="J38" s="97">
        <f t="shared" si="15"/>
        <v>0.54478108837209305</v>
      </c>
    </row>
    <row r="39" spans="1:10" x14ac:dyDescent="0.25">
      <c r="A39" s="5"/>
      <c r="B39" s="5"/>
      <c r="C39" s="5"/>
      <c r="D39" s="5">
        <v>3111</v>
      </c>
      <c r="E39" s="5" t="s">
        <v>24</v>
      </c>
      <c r="F39" s="65">
        <v>890853.02</v>
      </c>
      <c r="G39" s="65">
        <v>2150000</v>
      </c>
      <c r="H39" s="88">
        <v>1171279.3400000001</v>
      </c>
      <c r="I39" s="89">
        <f t="shared" si="14"/>
        <v>1.3147840482148223</v>
      </c>
      <c r="J39" s="89">
        <f t="shared" si="15"/>
        <v>0.54478108837209305</v>
      </c>
    </row>
    <row r="40" spans="1:10" x14ac:dyDescent="0.25">
      <c r="A40" s="94"/>
      <c r="B40" s="94"/>
      <c r="C40" s="94">
        <v>312</v>
      </c>
      <c r="D40" s="94"/>
      <c r="E40" s="94" t="s">
        <v>67</v>
      </c>
      <c r="F40" s="98">
        <f>F41</f>
        <v>42529.74</v>
      </c>
      <c r="G40" s="98">
        <f t="shared" ref="G40:H40" si="18">G41</f>
        <v>105500</v>
      </c>
      <c r="H40" s="98">
        <f t="shared" si="18"/>
        <v>47609.69</v>
      </c>
      <c r="I40" s="97">
        <f t="shared" si="14"/>
        <v>1.1194446521422423</v>
      </c>
      <c r="J40" s="97">
        <f t="shared" si="15"/>
        <v>0.45127668246445501</v>
      </c>
    </row>
    <row r="41" spans="1:10" x14ac:dyDescent="0.25">
      <c r="A41" s="5"/>
      <c r="B41" s="5"/>
      <c r="C41" s="5"/>
      <c r="D41" s="5">
        <v>3121</v>
      </c>
      <c r="E41" s="5" t="s">
        <v>67</v>
      </c>
      <c r="F41" s="65">
        <v>42529.74</v>
      </c>
      <c r="G41" s="65">
        <v>105500</v>
      </c>
      <c r="H41" s="88">
        <v>47609.69</v>
      </c>
      <c r="I41" s="89">
        <f t="shared" si="14"/>
        <v>1.1194446521422423</v>
      </c>
      <c r="J41" s="89">
        <f t="shared" si="15"/>
        <v>0.45127668246445501</v>
      </c>
    </row>
    <row r="42" spans="1:10" x14ac:dyDescent="0.25">
      <c r="A42" s="94"/>
      <c r="B42" s="94"/>
      <c r="C42" s="94">
        <v>313</v>
      </c>
      <c r="D42" s="94"/>
      <c r="E42" s="94" t="s">
        <v>68</v>
      </c>
      <c r="F42" s="98">
        <f>F43</f>
        <v>145614.65</v>
      </c>
      <c r="G42" s="98">
        <f t="shared" ref="G42:H42" si="19">G43</f>
        <v>355000</v>
      </c>
      <c r="H42" s="98">
        <f t="shared" si="19"/>
        <v>193261.04</v>
      </c>
      <c r="I42" s="97">
        <f t="shared" si="14"/>
        <v>1.3272087664256311</v>
      </c>
      <c r="J42" s="97">
        <f t="shared" si="15"/>
        <v>0.5443972957746479</v>
      </c>
    </row>
    <row r="43" spans="1:10" x14ac:dyDescent="0.25">
      <c r="A43" s="5"/>
      <c r="B43" s="5"/>
      <c r="C43" s="5"/>
      <c r="D43" s="5">
        <v>3132</v>
      </c>
      <c r="E43" s="5" t="s">
        <v>69</v>
      </c>
      <c r="F43" s="65">
        <v>145614.65</v>
      </c>
      <c r="G43" s="65">
        <v>355000</v>
      </c>
      <c r="H43" s="88">
        <v>193261.04</v>
      </c>
      <c r="I43" s="89">
        <f t="shared" si="14"/>
        <v>1.3272087664256311</v>
      </c>
      <c r="J43" s="89">
        <f t="shared" si="15"/>
        <v>0.5443972957746479</v>
      </c>
    </row>
    <row r="44" spans="1:10" x14ac:dyDescent="0.25">
      <c r="A44" s="74"/>
      <c r="B44" s="74">
        <v>32</v>
      </c>
      <c r="C44" s="75"/>
      <c r="D44" s="75"/>
      <c r="E44" s="74" t="s">
        <v>12</v>
      </c>
      <c r="F44" s="73">
        <f>F45+F49+F56+F66</f>
        <v>215679.91000000003</v>
      </c>
      <c r="G44" s="73">
        <f t="shared" ref="G44:H44" si="20">G45+G49+G56+G66</f>
        <v>515370</v>
      </c>
      <c r="H44" s="73">
        <f t="shared" si="20"/>
        <v>246310.5</v>
      </c>
      <c r="I44" s="87">
        <f t="shared" si="14"/>
        <v>1.1420187443512935</v>
      </c>
      <c r="J44" s="87">
        <f t="shared" si="15"/>
        <v>0.47792944874556142</v>
      </c>
    </row>
    <row r="45" spans="1:10" x14ac:dyDescent="0.25">
      <c r="A45" s="91"/>
      <c r="B45" s="91"/>
      <c r="C45" s="91">
        <v>321</v>
      </c>
      <c r="D45" s="91"/>
      <c r="E45" s="91" t="s">
        <v>25</v>
      </c>
      <c r="F45" s="93">
        <f>SUM(F46:F48)</f>
        <v>27854.420000000002</v>
      </c>
      <c r="G45" s="93">
        <f t="shared" ref="G45:H45" si="21">SUM(G46:G48)</f>
        <v>63300</v>
      </c>
      <c r="H45" s="93">
        <f t="shared" si="21"/>
        <v>31313.96</v>
      </c>
      <c r="I45" s="97">
        <f t="shared" si="14"/>
        <v>1.1242007552122786</v>
      </c>
      <c r="J45" s="97">
        <f t="shared" si="15"/>
        <v>0.49469131121642967</v>
      </c>
    </row>
    <row r="46" spans="1:10" x14ac:dyDescent="0.25">
      <c r="A46" s="5"/>
      <c r="B46" s="67"/>
      <c r="C46" s="5"/>
      <c r="D46" s="5">
        <v>3211</v>
      </c>
      <c r="E46" s="7" t="s">
        <v>26</v>
      </c>
      <c r="F46" s="65">
        <v>6871.95</v>
      </c>
      <c r="G46" s="65">
        <v>12200</v>
      </c>
      <c r="H46" s="90">
        <v>7314.99</v>
      </c>
      <c r="I46" s="89">
        <f t="shared" si="14"/>
        <v>1.064470783402091</v>
      </c>
      <c r="J46" s="89">
        <f t="shared" si="15"/>
        <v>0.59958934426229504</v>
      </c>
    </row>
    <row r="47" spans="1:10" ht="25.5" x14ac:dyDescent="0.25">
      <c r="A47" s="4"/>
      <c r="B47" s="9"/>
      <c r="C47" s="4"/>
      <c r="D47" s="5">
        <v>3212</v>
      </c>
      <c r="E47" s="7" t="s">
        <v>70</v>
      </c>
      <c r="F47" s="65">
        <v>20361.2</v>
      </c>
      <c r="G47" s="65">
        <v>49500</v>
      </c>
      <c r="H47" s="90">
        <v>23490.22</v>
      </c>
      <c r="I47" s="89">
        <f t="shared" si="14"/>
        <v>1.1536756183329078</v>
      </c>
      <c r="J47" s="89">
        <f t="shared" si="15"/>
        <v>0.47454989898989902</v>
      </c>
    </row>
    <row r="48" spans="1:10" x14ac:dyDescent="0.25">
      <c r="A48" s="4"/>
      <c r="B48" s="9"/>
      <c r="C48" s="4"/>
      <c r="D48" s="4">
        <v>3213</v>
      </c>
      <c r="E48" s="7" t="s">
        <v>71</v>
      </c>
      <c r="F48" s="65">
        <v>621.27</v>
      </c>
      <c r="G48" s="65">
        <v>1600</v>
      </c>
      <c r="H48" s="90">
        <v>508.75</v>
      </c>
      <c r="I48" s="89">
        <f t="shared" si="14"/>
        <v>0.81888711832214656</v>
      </c>
      <c r="J48" s="89">
        <f t="shared" si="15"/>
        <v>0.31796875000000002</v>
      </c>
    </row>
    <row r="49" spans="1:10" x14ac:dyDescent="0.25">
      <c r="A49" s="91"/>
      <c r="B49" s="95"/>
      <c r="C49" s="91">
        <v>322</v>
      </c>
      <c r="D49" s="91"/>
      <c r="E49" s="92" t="s">
        <v>72</v>
      </c>
      <c r="F49" s="93">
        <f>SUM(F50:F55)</f>
        <v>142301.30000000002</v>
      </c>
      <c r="G49" s="93">
        <f t="shared" ref="G49:H49" si="22">SUM(G50:G55)</f>
        <v>305631</v>
      </c>
      <c r="H49" s="93">
        <f t="shared" si="22"/>
        <v>144719.19</v>
      </c>
      <c r="I49" s="97">
        <f t="shared" si="14"/>
        <v>1.0169913416110745</v>
      </c>
      <c r="J49" s="97">
        <f t="shared" si="15"/>
        <v>0.47350952619335079</v>
      </c>
    </row>
    <row r="50" spans="1:10" x14ac:dyDescent="0.25">
      <c r="A50" s="4"/>
      <c r="B50" s="9"/>
      <c r="C50" s="4"/>
      <c r="D50" s="5">
        <v>3221</v>
      </c>
      <c r="E50" s="7" t="s">
        <v>73</v>
      </c>
      <c r="F50" s="65">
        <v>14669.62</v>
      </c>
      <c r="G50" s="65">
        <v>24445</v>
      </c>
      <c r="H50" s="90">
        <v>15394.62</v>
      </c>
      <c r="I50" s="89">
        <f t="shared" si="14"/>
        <v>1.049421866415081</v>
      </c>
      <c r="J50" s="89">
        <f t="shared" si="15"/>
        <v>0.62976559623644923</v>
      </c>
    </row>
    <row r="51" spans="1:10" x14ac:dyDescent="0.25">
      <c r="A51" s="4"/>
      <c r="B51" s="9"/>
      <c r="C51" s="4"/>
      <c r="D51" s="5">
        <v>3222</v>
      </c>
      <c r="E51" s="7" t="s">
        <v>74</v>
      </c>
      <c r="F51" s="65">
        <v>104006.82</v>
      </c>
      <c r="G51" s="65">
        <v>216600</v>
      </c>
      <c r="H51" s="90">
        <v>105129.89</v>
      </c>
      <c r="I51" s="89">
        <f t="shared" si="14"/>
        <v>1.010798041897637</v>
      </c>
      <c r="J51" s="89">
        <f t="shared" si="15"/>
        <v>0.48536421975992611</v>
      </c>
    </row>
    <row r="52" spans="1:10" x14ac:dyDescent="0.25">
      <c r="A52" s="4"/>
      <c r="B52" s="9"/>
      <c r="C52" s="4"/>
      <c r="D52" s="5">
        <v>3223</v>
      </c>
      <c r="E52" s="7" t="s">
        <v>75</v>
      </c>
      <c r="F52" s="65">
        <v>19639.689999999999</v>
      </c>
      <c r="G52" s="65">
        <v>49186</v>
      </c>
      <c r="H52" s="90">
        <v>14362.85</v>
      </c>
      <c r="I52" s="89">
        <f t="shared" si="14"/>
        <v>0.73131755134627896</v>
      </c>
      <c r="J52" s="89">
        <f t="shared" si="15"/>
        <v>0.29201093807180906</v>
      </c>
    </row>
    <row r="53" spans="1:10" ht="25.5" x14ac:dyDescent="0.25">
      <c r="A53" s="4"/>
      <c r="B53" s="9"/>
      <c r="C53" s="4"/>
      <c r="D53" s="5">
        <v>3224</v>
      </c>
      <c r="E53" s="7" t="s">
        <v>76</v>
      </c>
      <c r="F53" s="65">
        <v>1267.1600000000001</v>
      </c>
      <c r="G53" s="65">
        <v>5000</v>
      </c>
      <c r="H53" s="90">
        <v>4679.91</v>
      </c>
      <c r="I53" s="89">
        <f t="shared" si="14"/>
        <v>3.6932273746014705</v>
      </c>
      <c r="J53" s="89">
        <f t="shared" si="15"/>
        <v>0.93598199999999998</v>
      </c>
    </row>
    <row r="54" spans="1:10" x14ac:dyDescent="0.25">
      <c r="A54" s="4"/>
      <c r="B54" s="9"/>
      <c r="C54" s="4"/>
      <c r="D54" s="5">
        <v>3225</v>
      </c>
      <c r="E54" s="7" t="s">
        <v>77</v>
      </c>
      <c r="F54" s="65">
        <v>2085.5100000000002</v>
      </c>
      <c r="G54" s="65">
        <v>8600</v>
      </c>
      <c r="H54" s="90">
        <v>4754.07</v>
      </c>
      <c r="I54" s="89">
        <f t="shared" si="14"/>
        <v>2.2795719032754573</v>
      </c>
      <c r="J54" s="89">
        <f t="shared" si="15"/>
        <v>0.55279883720930234</v>
      </c>
    </row>
    <row r="55" spans="1:10" x14ac:dyDescent="0.25">
      <c r="A55" s="4"/>
      <c r="B55" s="9"/>
      <c r="C55" s="4"/>
      <c r="D55" s="5">
        <v>3227</v>
      </c>
      <c r="E55" s="7" t="s">
        <v>78</v>
      </c>
      <c r="F55" s="65">
        <v>632.5</v>
      </c>
      <c r="G55" s="65">
        <v>1800</v>
      </c>
      <c r="H55" s="90">
        <v>397.85</v>
      </c>
      <c r="I55" s="89">
        <f t="shared" si="14"/>
        <v>0.62901185770750989</v>
      </c>
      <c r="J55" s="89">
        <f t="shared" si="15"/>
        <v>0.2210277777777778</v>
      </c>
    </row>
    <row r="56" spans="1:10" x14ac:dyDescent="0.25">
      <c r="A56" s="91"/>
      <c r="B56" s="95"/>
      <c r="C56" s="91">
        <v>323</v>
      </c>
      <c r="D56" s="91"/>
      <c r="E56" s="92" t="s">
        <v>79</v>
      </c>
      <c r="F56" s="93">
        <f>SUM(F57:F65)</f>
        <v>43147.68</v>
      </c>
      <c r="G56" s="93">
        <f t="shared" ref="G56:H56" si="23">SUM(G57:G65)</f>
        <v>138655</v>
      </c>
      <c r="H56" s="93">
        <f t="shared" si="23"/>
        <v>68621.42</v>
      </c>
      <c r="I56" s="97">
        <f t="shared" si="14"/>
        <v>1.5903849291549395</v>
      </c>
      <c r="J56" s="97">
        <f t="shared" si="15"/>
        <v>0.49490764848004037</v>
      </c>
    </row>
    <row r="57" spans="1:10" x14ac:dyDescent="0.25">
      <c r="A57" s="4"/>
      <c r="B57" s="9"/>
      <c r="C57" s="4"/>
      <c r="D57" s="5">
        <v>3231</v>
      </c>
      <c r="E57" s="7" t="s">
        <v>80</v>
      </c>
      <c r="F57" s="65">
        <v>2404.86</v>
      </c>
      <c r="G57" s="65">
        <v>5165</v>
      </c>
      <c r="H57" s="90">
        <v>2566.7600000000002</v>
      </c>
      <c r="I57" s="89">
        <f t="shared" si="14"/>
        <v>1.0673220062706352</v>
      </c>
      <c r="J57" s="89">
        <f t="shared" si="15"/>
        <v>0.49695256534365928</v>
      </c>
    </row>
    <row r="58" spans="1:10" x14ac:dyDescent="0.25">
      <c r="A58" s="4"/>
      <c r="B58" s="9"/>
      <c r="C58" s="4"/>
      <c r="D58" s="5">
        <v>3232</v>
      </c>
      <c r="E58" s="7" t="s">
        <v>81</v>
      </c>
      <c r="F58" s="65">
        <v>12446</v>
      </c>
      <c r="G58" s="65">
        <v>70809</v>
      </c>
      <c r="H58" s="90">
        <v>21159.91</v>
      </c>
      <c r="I58" s="89">
        <f t="shared" si="14"/>
        <v>1.7001373935400932</v>
      </c>
      <c r="J58" s="89">
        <f t="shared" si="15"/>
        <v>0.29883079834484316</v>
      </c>
    </row>
    <row r="59" spans="1:10" x14ac:dyDescent="0.25">
      <c r="A59" s="4"/>
      <c r="B59" s="9"/>
      <c r="C59" s="4"/>
      <c r="D59" s="5">
        <v>3233</v>
      </c>
      <c r="E59" s="7" t="s">
        <v>82</v>
      </c>
      <c r="F59" s="65">
        <v>63.72</v>
      </c>
      <c r="G59" s="65">
        <v>133</v>
      </c>
      <c r="H59" s="90">
        <v>63.72</v>
      </c>
      <c r="I59" s="89">
        <f t="shared" si="14"/>
        <v>1</v>
      </c>
      <c r="J59" s="89">
        <f t="shared" si="15"/>
        <v>0.47909774436090224</v>
      </c>
    </row>
    <row r="60" spans="1:10" x14ac:dyDescent="0.25">
      <c r="A60" s="4"/>
      <c r="B60" s="9"/>
      <c r="C60" s="4"/>
      <c r="D60" s="5">
        <v>3234</v>
      </c>
      <c r="E60" s="7" t="s">
        <v>83</v>
      </c>
      <c r="F60" s="65">
        <v>12146.17</v>
      </c>
      <c r="G60" s="65">
        <v>22447</v>
      </c>
      <c r="H60" s="90">
        <v>15365.81</v>
      </c>
      <c r="I60" s="89">
        <f t="shared" si="14"/>
        <v>1.2650745049674095</v>
      </c>
      <c r="J60" s="89">
        <f t="shared" si="15"/>
        <v>0.68453735465763799</v>
      </c>
    </row>
    <row r="61" spans="1:10" x14ac:dyDescent="0.25">
      <c r="A61" s="4"/>
      <c r="B61" s="9"/>
      <c r="C61" s="4"/>
      <c r="D61" s="5">
        <v>3235</v>
      </c>
      <c r="E61" s="7" t="s">
        <v>84</v>
      </c>
      <c r="F61" s="65">
        <v>1457.75</v>
      </c>
      <c r="G61" s="65">
        <v>1460</v>
      </c>
      <c r="H61" s="90">
        <v>1825.25</v>
      </c>
      <c r="I61" s="89">
        <v>0</v>
      </c>
      <c r="J61" s="89">
        <f t="shared" si="15"/>
        <v>1.2501712328767123</v>
      </c>
    </row>
    <row r="62" spans="1:10" x14ac:dyDescent="0.25">
      <c r="A62" s="4"/>
      <c r="B62" s="9"/>
      <c r="C62" s="4"/>
      <c r="D62" s="5">
        <v>3236</v>
      </c>
      <c r="E62" s="7" t="s">
        <v>85</v>
      </c>
      <c r="F62" s="65">
        <v>455.93</v>
      </c>
      <c r="G62" s="65">
        <v>1360</v>
      </c>
      <c r="H62" s="90">
        <v>3604.65</v>
      </c>
      <c r="I62" s="89">
        <f t="shared" ref="I62:I74" si="24">H62/F62</f>
        <v>7.9061478735770843</v>
      </c>
      <c r="J62" s="89">
        <f t="shared" si="15"/>
        <v>2.6504779411764705</v>
      </c>
    </row>
    <row r="63" spans="1:10" x14ac:dyDescent="0.25">
      <c r="A63" s="4"/>
      <c r="B63" s="9"/>
      <c r="C63" s="4"/>
      <c r="D63" s="5">
        <v>3237</v>
      </c>
      <c r="E63" s="7" t="s">
        <v>86</v>
      </c>
      <c r="F63" s="65">
        <v>211.81</v>
      </c>
      <c r="G63" s="65">
        <v>381</v>
      </c>
      <c r="H63" s="90">
        <v>1149.31</v>
      </c>
      <c r="I63" s="89">
        <f t="shared" si="24"/>
        <v>5.4261366318870685</v>
      </c>
      <c r="J63" s="89">
        <f t="shared" si="15"/>
        <v>3.0165616797900263</v>
      </c>
    </row>
    <row r="64" spans="1:10" x14ac:dyDescent="0.25">
      <c r="A64" s="4"/>
      <c r="B64" s="9"/>
      <c r="C64" s="4"/>
      <c r="D64" s="5">
        <v>3238</v>
      </c>
      <c r="E64" s="7" t="s">
        <v>87</v>
      </c>
      <c r="F64" s="65">
        <v>3436.61</v>
      </c>
      <c r="G64" s="65">
        <v>4500</v>
      </c>
      <c r="H64" s="90">
        <v>3708.62</v>
      </c>
      <c r="I64" s="89">
        <f t="shared" si="24"/>
        <v>1.0791506746473996</v>
      </c>
      <c r="J64" s="89">
        <f t="shared" si="15"/>
        <v>0.82413777777777775</v>
      </c>
    </row>
    <row r="65" spans="1:10" x14ac:dyDescent="0.25">
      <c r="A65" s="4"/>
      <c r="B65" s="9"/>
      <c r="C65" s="4"/>
      <c r="D65" s="5">
        <v>3239</v>
      </c>
      <c r="E65" s="7" t="s">
        <v>88</v>
      </c>
      <c r="F65" s="65">
        <v>10524.83</v>
      </c>
      <c r="G65" s="65">
        <v>32400</v>
      </c>
      <c r="H65" s="90">
        <v>19177.39</v>
      </c>
      <c r="I65" s="89">
        <f t="shared" si="24"/>
        <v>1.8221092407193276</v>
      </c>
      <c r="J65" s="89">
        <f t="shared" si="15"/>
        <v>0.5918947530864197</v>
      </c>
    </row>
    <row r="66" spans="1:10" x14ac:dyDescent="0.25">
      <c r="A66" s="91"/>
      <c r="B66" s="95"/>
      <c r="C66" s="91">
        <v>329</v>
      </c>
      <c r="D66" s="91"/>
      <c r="E66" s="92" t="s">
        <v>89</v>
      </c>
      <c r="F66" s="93">
        <f>SUM(F67:F71)</f>
        <v>2376.5099999999998</v>
      </c>
      <c r="G66" s="93">
        <f t="shared" ref="G66:H66" si="25">SUM(G67:G71)</f>
        <v>7784</v>
      </c>
      <c r="H66" s="93">
        <f t="shared" si="25"/>
        <v>1655.93</v>
      </c>
      <c r="I66" s="97">
        <f t="shared" si="24"/>
        <v>0.69679067203588463</v>
      </c>
      <c r="J66" s="97">
        <f t="shared" si="15"/>
        <v>0.21273509763617679</v>
      </c>
    </row>
    <row r="67" spans="1:10" x14ac:dyDescent="0.25">
      <c r="A67" s="4"/>
      <c r="B67" s="9"/>
      <c r="C67" s="4"/>
      <c r="D67" s="5">
        <v>3292</v>
      </c>
      <c r="E67" s="7" t="s">
        <v>90</v>
      </c>
      <c r="F67" s="65">
        <v>0</v>
      </c>
      <c r="G67" s="65">
        <v>2700</v>
      </c>
      <c r="H67" s="90">
        <v>0</v>
      </c>
      <c r="I67" s="89" t="s">
        <v>181</v>
      </c>
      <c r="J67" s="89">
        <f t="shared" si="15"/>
        <v>0</v>
      </c>
    </row>
    <row r="68" spans="1:10" x14ac:dyDescent="0.25">
      <c r="A68" s="4"/>
      <c r="B68" s="9"/>
      <c r="C68" s="4"/>
      <c r="D68" s="5">
        <v>3293</v>
      </c>
      <c r="E68" s="7" t="s">
        <v>91</v>
      </c>
      <c r="F68" s="65">
        <v>120.7</v>
      </c>
      <c r="G68" s="65">
        <v>1000</v>
      </c>
      <c r="H68" s="90">
        <v>326.70999999999998</v>
      </c>
      <c r="I68" s="89">
        <f t="shared" si="24"/>
        <v>2.7067937033968517</v>
      </c>
      <c r="J68" s="89">
        <f t="shared" si="15"/>
        <v>0.32671</v>
      </c>
    </row>
    <row r="69" spans="1:10" x14ac:dyDescent="0.25">
      <c r="A69" s="4"/>
      <c r="B69" s="9"/>
      <c r="C69" s="4"/>
      <c r="D69" s="5">
        <v>3294</v>
      </c>
      <c r="E69" s="7" t="s">
        <v>92</v>
      </c>
      <c r="F69" s="65">
        <v>243.09</v>
      </c>
      <c r="G69" s="65">
        <v>364</v>
      </c>
      <c r="H69" s="90">
        <v>260</v>
      </c>
      <c r="I69" s="89">
        <f t="shared" si="24"/>
        <v>1.0695627133983299</v>
      </c>
      <c r="J69" s="89">
        <f t="shared" si="15"/>
        <v>0.7142857142857143</v>
      </c>
    </row>
    <row r="70" spans="1:10" x14ac:dyDescent="0.25">
      <c r="A70" s="4"/>
      <c r="B70" s="9"/>
      <c r="C70" s="4"/>
      <c r="D70" s="5">
        <v>3295</v>
      </c>
      <c r="E70" s="7" t="s">
        <v>93</v>
      </c>
      <c r="F70" s="65">
        <v>1992.81</v>
      </c>
      <c r="G70" s="65">
        <v>2620</v>
      </c>
      <c r="H70" s="90">
        <v>996.04</v>
      </c>
      <c r="I70" s="89">
        <f t="shared" si="24"/>
        <v>0.49981684154535555</v>
      </c>
      <c r="J70" s="89">
        <f t="shared" si="15"/>
        <v>0.38016793893129769</v>
      </c>
    </row>
    <row r="71" spans="1:10" x14ac:dyDescent="0.25">
      <c r="A71" s="4"/>
      <c r="B71" s="9"/>
      <c r="C71" s="4"/>
      <c r="D71" s="5">
        <v>3299</v>
      </c>
      <c r="E71" s="7" t="s">
        <v>89</v>
      </c>
      <c r="F71" s="65">
        <v>19.91</v>
      </c>
      <c r="G71" s="65">
        <v>1100</v>
      </c>
      <c r="H71" s="90">
        <v>73.180000000000007</v>
      </c>
      <c r="I71" s="89">
        <f t="shared" si="24"/>
        <v>3.6755399296835765</v>
      </c>
      <c r="J71" s="89">
        <f t="shared" si="15"/>
        <v>6.6527272727272727E-2</v>
      </c>
    </row>
    <row r="72" spans="1:10" x14ac:dyDescent="0.25">
      <c r="A72" s="74"/>
      <c r="B72" s="74">
        <v>34</v>
      </c>
      <c r="C72" s="74"/>
      <c r="D72" s="74"/>
      <c r="E72" s="76" t="s">
        <v>94</v>
      </c>
      <c r="F72" s="73">
        <f>F73</f>
        <v>849.55</v>
      </c>
      <c r="G72" s="73">
        <f t="shared" ref="G72:H72" si="26">G73</f>
        <v>1710</v>
      </c>
      <c r="H72" s="73">
        <f t="shared" si="26"/>
        <v>603.49</v>
      </c>
      <c r="I72" s="87">
        <f t="shared" si="24"/>
        <v>0.71036431051733273</v>
      </c>
      <c r="J72" s="87">
        <f t="shared" si="15"/>
        <v>0.35291812865497074</v>
      </c>
    </row>
    <row r="73" spans="1:10" x14ac:dyDescent="0.25">
      <c r="A73" s="91"/>
      <c r="B73" s="95"/>
      <c r="C73" s="91">
        <v>343</v>
      </c>
      <c r="D73" s="91"/>
      <c r="E73" s="92" t="s">
        <v>95</v>
      </c>
      <c r="F73" s="93">
        <f>SUM(F74:F75)</f>
        <v>849.55</v>
      </c>
      <c r="G73" s="93">
        <f t="shared" ref="G73:H73" si="27">SUM(G74:G75)</f>
        <v>1710</v>
      </c>
      <c r="H73" s="93">
        <f t="shared" si="27"/>
        <v>603.49</v>
      </c>
      <c r="I73" s="97">
        <f t="shared" si="24"/>
        <v>0.71036431051733273</v>
      </c>
      <c r="J73" s="97">
        <f t="shared" si="15"/>
        <v>0.35291812865497074</v>
      </c>
    </row>
    <row r="74" spans="1:10" x14ac:dyDescent="0.25">
      <c r="A74" s="4"/>
      <c r="B74" s="9"/>
      <c r="C74" s="4"/>
      <c r="D74" s="5">
        <v>3431</v>
      </c>
      <c r="E74" s="7" t="s">
        <v>96</v>
      </c>
      <c r="F74" s="65">
        <v>840.9</v>
      </c>
      <c r="G74" s="65">
        <v>1710</v>
      </c>
      <c r="H74" s="90">
        <v>603.49</v>
      </c>
      <c r="I74" s="89">
        <f t="shared" si="24"/>
        <v>0.71767154239505293</v>
      </c>
      <c r="J74" s="89">
        <f t="shared" si="15"/>
        <v>0.35291812865497074</v>
      </c>
    </row>
    <row r="75" spans="1:10" x14ac:dyDescent="0.25">
      <c r="A75" s="4"/>
      <c r="B75" s="9"/>
      <c r="C75" s="4"/>
      <c r="D75" s="5">
        <v>3433</v>
      </c>
      <c r="E75" s="7" t="s">
        <v>97</v>
      </c>
      <c r="F75" s="65">
        <v>8.65</v>
      </c>
      <c r="G75" s="65">
        <v>0</v>
      </c>
      <c r="H75" s="90">
        <v>0</v>
      </c>
      <c r="I75" s="89">
        <v>0</v>
      </c>
      <c r="J75" s="89" t="s">
        <v>181</v>
      </c>
    </row>
    <row r="76" spans="1:10" ht="25.5" x14ac:dyDescent="0.25">
      <c r="A76" s="81"/>
      <c r="B76" s="74">
        <v>37</v>
      </c>
      <c r="C76" s="74"/>
      <c r="D76" s="74"/>
      <c r="E76" s="76" t="s">
        <v>148</v>
      </c>
      <c r="F76" s="73">
        <f>F77</f>
        <v>5361.43</v>
      </c>
      <c r="G76" s="73">
        <f t="shared" ref="G76:H76" si="28">G77</f>
        <v>7500</v>
      </c>
      <c r="H76" s="73">
        <f t="shared" si="28"/>
        <v>4932.08</v>
      </c>
      <c r="I76" s="87">
        <f t="shared" ref="I76:I87" si="29">H76/F76</f>
        <v>0.91991875301925041</v>
      </c>
      <c r="J76" s="87">
        <f t="shared" si="15"/>
        <v>0.65761066666666668</v>
      </c>
    </row>
    <row r="77" spans="1:10" ht="25.5" x14ac:dyDescent="0.25">
      <c r="A77" s="91"/>
      <c r="B77" s="95"/>
      <c r="C77" s="91">
        <v>372</v>
      </c>
      <c r="D77" s="91"/>
      <c r="E77" s="92" t="s">
        <v>98</v>
      </c>
      <c r="F77" s="93">
        <f>SUM(F78:F78)</f>
        <v>5361.43</v>
      </c>
      <c r="G77" s="93">
        <f>SUM(G78:G78)</f>
        <v>7500</v>
      </c>
      <c r="H77" s="93">
        <f>SUM(H78:H78)</f>
        <v>4932.08</v>
      </c>
      <c r="I77" s="97">
        <f t="shared" si="29"/>
        <v>0.91991875301925041</v>
      </c>
      <c r="J77" s="97">
        <f t="shared" si="15"/>
        <v>0.65761066666666668</v>
      </c>
    </row>
    <row r="78" spans="1:10" x14ac:dyDescent="0.25">
      <c r="A78" s="4"/>
      <c r="B78" s="9"/>
      <c r="C78" s="4"/>
      <c r="D78" s="5">
        <v>3722</v>
      </c>
      <c r="E78" s="7" t="s">
        <v>99</v>
      </c>
      <c r="F78" s="65">
        <v>5361.43</v>
      </c>
      <c r="G78" s="65">
        <v>7500</v>
      </c>
      <c r="H78" s="90">
        <v>4932.08</v>
      </c>
      <c r="I78" s="89">
        <f t="shared" si="29"/>
        <v>0.91991875301925041</v>
      </c>
      <c r="J78" s="89">
        <f t="shared" ref="J78:J91" si="30">H78/G78</f>
        <v>0.65761066666666668</v>
      </c>
    </row>
    <row r="79" spans="1:10" x14ac:dyDescent="0.25">
      <c r="A79" s="81"/>
      <c r="B79" s="74">
        <v>38</v>
      </c>
      <c r="C79" s="74"/>
      <c r="D79" s="74"/>
      <c r="E79" s="76" t="s">
        <v>100</v>
      </c>
      <c r="F79" s="73">
        <f>F80</f>
        <v>1687.66</v>
      </c>
      <c r="G79" s="73">
        <f t="shared" ref="G79:H80" si="31">G80</f>
        <v>1700</v>
      </c>
      <c r="H79" s="73">
        <f t="shared" si="31"/>
        <v>0</v>
      </c>
      <c r="I79" s="87">
        <f t="shared" si="29"/>
        <v>0</v>
      </c>
      <c r="J79" s="87">
        <f t="shared" si="30"/>
        <v>0</v>
      </c>
    </row>
    <row r="80" spans="1:10" x14ac:dyDescent="0.25">
      <c r="A80" s="91"/>
      <c r="B80" s="95"/>
      <c r="C80" s="91">
        <v>381</v>
      </c>
      <c r="D80" s="91"/>
      <c r="E80" s="92" t="s">
        <v>62</v>
      </c>
      <c r="F80" s="93">
        <f>F81</f>
        <v>1687.66</v>
      </c>
      <c r="G80" s="93">
        <f t="shared" si="31"/>
        <v>1700</v>
      </c>
      <c r="H80" s="93">
        <f t="shared" si="31"/>
        <v>0</v>
      </c>
      <c r="I80" s="97">
        <f t="shared" si="29"/>
        <v>0</v>
      </c>
      <c r="J80" s="97">
        <f t="shared" si="30"/>
        <v>0</v>
      </c>
    </row>
    <row r="81" spans="1:10" x14ac:dyDescent="0.25">
      <c r="A81" s="4"/>
      <c r="B81" s="9"/>
      <c r="C81" s="5"/>
      <c r="D81" s="5">
        <v>3812</v>
      </c>
      <c r="E81" s="5" t="s">
        <v>101</v>
      </c>
      <c r="F81" s="65">
        <v>1687.66</v>
      </c>
      <c r="G81" s="65">
        <v>1700</v>
      </c>
      <c r="H81" s="90">
        <v>0</v>
      </c>
      <c r="I81" s="89">
        <f t="shared" si="29"/>
        <v>0</v>
      </c>
      <c r="J81" s="89">
        <f t="shared" si="30"/>
        <v>0</v>
      </c>
    </row>
    <row r="82" spans="1:10" x14ac:dyDescent="0.25">
      <c r="A82" s="82">
        <v>4</v>
      </c>
      <c r="B82" s="83"/>
      <c r="C82" s="83"/>
      <c r="D82" s="83"/>
      <c r="E82" s="84" t="s">
        <v>6</v>
      </c>
      <c r="F82" s="71">
        <f>F83</f>
        <v>4274.63</v>
      </c>
      <c r="G82" s="71">
        <f t="shared" ref="G82:H82" si="32">G83</f>
        <v>73900</v>
      </c>
      <c r="H82" s="71">
        <f t="shared" si="32"/>
        <v>14702.689999999999</v>
      </c>
      <c r="I82" s="86">
        <f t="shared" si="29"/>
        <v>3.4395234207405081</v>
      </c>
      <c r="J82" s="86">
        <f t="shared" si="30"/>
        <v>0.19895385656292286</v>
      </c>
    </row>
    <row r="83" spans="1:10" ht="26.25" customHeight="1" x14ac:dyDescent="0.25">
      <c r="A83" s="72"/>
      <c r="B83" s="72">
        <v>42</v>
      </c>
      <c r="C83" s="72"/>
      <c r="D83" s="72"/>
      <c r="E83" s="85" t="s">
        <v>102</v>
      </c>
      <c r="F83" s="73">
        <f>F84+F90</f>
        <v>4274.63</v>
      </c>
      <c r="G83" s="73">
        <f t="shared" ref="G83:H83" si="33">G84+G90</f>
        <v>73900</v>
      </c>
      <c r="H83" s="73">
        <f t="shared" si="33"/>
        <v>14702.689999999999</v>
      </c>
      <c r="I83" s="87">
        <f t="shared" si="29"/>
        <v>3.4395234207405081</v>
      </c>
      <c r="J83" s="87">
        <f t="shared" si="30"/>
        <v>0.19895385656292286</v>
      </c>
    </row>
    <row r="84" spans="1:10" x14ac:dyDescent="0.25">
      <c r="A84" s="96"/>
      <c r="B84" s="96"/>
      <c r="C84" s="91">
        <v>422</v>
      </c>
      <c r="D84" s="91"/>
      <c r="E84" s="91" t="s">
        <v>103</v>
      </c>
      <c r="F84" s="93">
        <f>SUM(F85:F89)</f>
        <v>4274.63</v>
      </c>
      <c r="G84" s="93">
        <f t="shared" ref="G84:H84" si="34">SUM(G85:G89)</f>
        <v>29046</v>
      </c>
      <c r="H84" s="93">
        <f t="shared" si="34"/>
        <v>14702.689999999999</v>
      </c>
      <c r="I84" s="97">
        <f t="shared" si="29"/>
        <v>3.4395234207405081</v>
      </c>
      <c r="J84" s="97">
        <f t="shared" si="30"/>
        <v>0.50618639399573084</v>
      </c>
    </row>
    <row r="85" spans="1:10" x14ac:dyDescent="0.25">
      <c r="A85" s="6"/>
      <c r="B85" s="6"/>
      <c r="C85" s="4"/>
      <c r="D85" s="5">
        <v>4221</v>
      </c>
      <c r="E85" s="5" t="s">
        <v>104</v>
      </c>
      <c r="F85" s="65">
        <v>1995</v>
      </c>
      <c r="G85" s="65">
        <v>19891</v>
      </c>
      <c r="H85" s="90">
        <v>12217.89</v>
      </c>
      <c r="I85" s="89">
        <f t="shared" si="29"/>
        <v>6.1242556390977443</v>
      </c>
      <c r="J85" s="89">
        <f t="shared" si="30"/>
        <v>0.61424211955155594</v>
      </c>
    </row>
    <row r="86" spans="1:10" x14ac:dyDescent="0.25">
      <c r="A86" s="79"/>
      <c r="B86" s="79"/>
      <c r="C86" s="79"/>
      <c r="D86" s="80">
        <v>4222</v>
      </c>
      <c r="E86" s="80" t="s">
        <v>105</v>
      </c>
      <c r="F86" s="90">
        <v>698.38</v>
      </c>
      <c r="G86" s="90">
        <v>1000</v>
      </c>
      <c r="H86" s="90">
        <v>1571.49</v>
      </c>
      <c r="I86" s="89">
        <f t="shared" si="29"/>
        <v>2.2501933045047111</v>
      </c>
      <c r="J86" s="89">
        <f t="shared" si="30"/>
        <v>1.5714900000000001</v>
      </c>
    </row>
    <row r="87" spans="1:10" x14ac:dyDescent="0.25">
      <c r="A87" s="79"/>
      <c r="B87" s="79"/>
      <c r="C87" s="79"/>
      <c r="D87" s="80">
        <v>4223</v>
      </c>
      <c r="E87" s="80" t="s">
        <v>106</v>
      </c>
      <c r="F87" s="90">
        <v>1581.25</v>
      </c>
      <c r="G87" s="90">
        <v>7200</v>
      </c>
      <c r="H87" s="90">
        <v>0</v>
      </c>
      <c r="I87" s="89">
        <f t="shared" si="29"/>
        <v>0</v>
      </c>
      <c r="J87" s="89">
        <f t="shared" si="30"/>
        <v>0</v>
      </c>
    </row>
    <row r="88" spans="1:10" ht="15" customHeight="1" x14ac:dyDescent="0.25">
      <c r="A88" s="77"/>
      <c r="B88" s="77"/>
      <c r="C88" s="77"/>
      <c r="D88" s="78">
        <v>4226</v>
      </c>
      <c r="E88" s="78" t="s">
        <v>107</v>
      </c>
      <c r="F88" s="101">
        <v>0</v>
      </c>
      <c r="G88" s="101">
        <v>0</v>
      </c>
      <c r="H88" s="101">
        <v>214.31</v>
      </c>
      <c r="I88" s="89" t="s">
        <v>181</v>
      </c>
      <c r="J88" s="89" t="s">
        <v>181</v>
      </c>
    </row>
    <row r="89" spans="1:10" x14ac:dyDescent="0.25">
      <c r="A89" s="77"/>
      <c r="B89" s="77"/>
      <c r="C89" s="77"/>
      <c r="D89" s="78">
        <v>4227</v>
      </c>
      <c r="E89" s="78" t="s">
        <v>108</v>
      </c>
      <c r="F89" s="101">
        <v>0</v>
      </c>
      <c r="G89" s="101">
        <v>955</v>
      </c>
      <c r="H89" s="101">
        <v>699</v>
      </c>
      <c r="I89" s="89" t="s">
        <v>181</v>
      </c>
      <c r="J89" s="89">
        <f t="shared" si="30"/>
        <v>0.73193717277486914</v>
      </c>
    </row>
    <row r="90" spans="1:10" ht="24" customHeight="1" x14ac:dyDescent="0.25">
      <c r="A90" s="99"/>
      <c r="B90" s="99"/>
      <c r="C90" s="100">
        <v>424</v>
      </c>
      <c r="D90" s="100"/>
      <c r="E90" s="100" t="s">
        <v>109</v>
      </c>
      <c r="F90" s="102">
        <f>F91</f>
        <v>0</v>
      </c>
      <c r="G90" s="102">
        <f t="shared" ref="G90:H90" si="35">G91</f>
        <v>44854</v>
      </c>
      <c r="H90" s="102">
        <f t="shared" si="35"/>
        <v>0</v>
      </c>
      <c r="I90" s="97" t="s">
        <v>181</v>
      </c>
      <c r="J90" s="97">
        <f t="shared" si="30"/>
        <v>0</v>
      </c>
    </row>
    <row r="91" spans="1:10" x14ac:dyDescent="0.25">
      <c r="A91" s="79"/>
      <c r="B91" s="79"/>
      <c r="C91" s="79"/>
      <c r="D91" s="80">
        <v>4241</v>
      </c>
      <c r="E91" s="80" t="s">
        <v>110</v>
      </c>
      <c r="F91" s="90">
        <v>0</v>
      </c>
      <c r="G91" s="90">
        <v>44854</v>
      </c>
      <c r="H91" s="90">
        <v>0</v>
      </c>
      <c r="I91" s="89">
        <v>0</v>
      </c>
      <c r="J91" s="89">
        <f t="shared" si="30"/>
        <v>0</v>
      </c>
    </row>
  </sheetData>
  <mergeCells count="12">
    <mergeCell ref="A1:J1"/>
    <mergeCell ref="A2:J2"/>
    <mergeCell ref="A4:J4"/>
    <mergeCell ref="A6:J6"/>
    <mergeCell ref="A34:E34"/>
    <mergeCell ref="A9:E9"/>
    <mergeCell ref="A33:E33"/>
    <mergeCell ref="A8:E8"/>
    <mergeCell ref="A7:J7"/>
    <mergeCell ref="A5:J5"/>
    <mergeCell ref="A32:J32"/>
    <mergeCell ref="A3:J3"/>
  </mergeCells>
  <pageMargins left="0.7" right="0.7" top="0.75" bottom="0.75" header="0.3" footer="0.3"/>
  <pageSetup paperSize="9" scale="93" fitToHeight="0" orientation="portrait" r:id="rId1"/>
  <ignoredErrors>
    <ignoredError sqref="F11:H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workbookViewId="0">
      <selection activeCell="F33" sqref="F33"/>
    </sheetView>
  </sheetViews>
  <sheetFormatPr defaultRowHeight="15" x14ac:dyDescent="0.25"/>
  <cols>
    <col min="1" max="1" width="37.7109375" customWidth="1"/>
    <col min="2" max="2" width="17.5703125" customWidth="1"/>
    <col min="3" max="3" width="18.5703125" customWidth="1"/>
    <col min="4" max="4" width="19.5703125" customWidth="1"/>
    <col min="5" max="5" width="10.7109375" customWidth="1"/>
    <col min="6" max="6" width="10.28515625" customWidth="1"/>
  </cols>
  <sheetData>
    <row r="1" spans="1:6" ht="15.75" x14ac:dyDescent="0.25">
      <c r="A1" s="179"/>
      <c r="B1" s="179"/>
      <c r="C1" s="179"/>
      <c r="D1" s="11"/>
      <c r="E1" s="11"/>
      <c r="F1" s="11"/>
    </row>
    <row r="2" spans="1:6" ht="15.75" customHeight="1" x14ac:dyDescent="0.25">
      <c r="A2" s="229" t="s">
        <v>29</v>
      </c>
      <c r="B2" s="229"/>
      <c r="C2" s="229"/>
      <c r="D2" s="229"/>
      <c r="E2" s="229"/>
      <c r="F2" s="229"/>
    </row>
    <row r="3" spans="1:6" ht="16.5" thickBot="1" x14ac:dyDescent="0.3">
      <c r="A3" s="160"/>
      <c r="B3" s="160"/>
      <c r="C3" s="160"/>
      <c r="D3" s="180"/>
      <c r="E3" s="180"/>
      <c r="F3" s="180"/>
    </row>
    <row r="4" spans="1:6" ht="44.25" customHeight="1" thickBot="1" x14ac:dyDescent="0.3">
      <c r="A4" s="181" t="s">
        <v>7</v>
      </c>
      <c r="B4" s="52" t="s">
        <v>209</v>
      </c>
      <c r="C4" s="52" t="s">
        <v>192</v>
      </c>
      <c r="D4" s="52" t="s">
        <v>196</v>
      </c>
      <c r="E4" s="52" t="s">
        <v>16</v>
      </c>
      <c r="F4" s="53" t="s">
        <v>37</v>
      </c>
    </row>
    <row r="5" spans="1:6" ht="15.75" thickBot="1" x14ac:dyDescent="0.3">
      <c r="A5" s="54">
        <v>1</v>
      </c>
      <c r="B5" s="55">
        <v>2</v>
      </c>
      <c r="C5" s="55">
        <v>3</v>
      </c>
      <c r="D5" s="55">
        <v>4</v>
      </c>
      <c r="E5" s="55" t="s">
        <v>185</v>
      </c>
      <c r="F5" s="56" t="s">
        <v>186</v>
      </c>
    </row>
    <row r="6" spans="1:6" ht="15.75" thickBot="1" x14ac:dyDescent="0.3">
      <c r="A6" s="45" t="s">
        <v>34</v>
      </c>
      <c r="B6" s="46">
        <f>SUM(B7+B9+B11+B13+B17)</f>
        <v>1308503.56</v>
      </c>
      <c r="C6" s="46">
        <f>SUM(C7+C9+C11+C13+C17)</f>
        <v>3210680</v>
      </c>
      <c r="D6" s="46">
        <f>SUM(D7+D9+D11+D13+D17)</f>
        <v>1491118.9100000001</v>
      </c>
      <c r="E6" s="47">
        <f>D6/B6</f>
        <v>1.1395604533166117</v>
      </c>
      <c r="F6" s="48">
        <f>D6/C6</f>
        <v>0.46442464213188489</v>
      </c>
    </row>
    <row r="7" spans="1:6" x14ac:dyDescent="0.25">
      <c r="A7" s="207" t="s">
        <v>14</v>
      </c>
      <c r="B7" s="44">
        <f>B8</f>
        <v>118530.22</v>
      </c>
      <c r="C7" s="44">
        <f t="shared" ref="C7:D7" si="0">C8</f>
        <v>355800</v>
      </c>
      <c r="D7" s="44">
        <f t="shared" si="0"/>
        <v>148801.75</v>
      </c>
      <c r="E7" s="38">
        <f>D7/B7</f>
        <v>1.2553908193201699</v>
      </c>
      <c r="F7" s="39">
        <f>D7/C7</f>
        <v>0.41821739741427766</v>
      </c>
    </row>
    <row r="8" spans="1:6" x14ac:dyDescent="0.25">
      <c r="A8" s="204" t="s">
        <v>15</v>
      </c>
      <c r="B8" s="28">
        <v>118530.22</v>
      </c>
      <c r="C8" s="28">
        <v>355800</v>
      </c>
      <c r="D8" s="29">
        <v>148801.75</v>
      </c>
      <c r="E8" s="30">
        <f>D8/B8</f>
        <v>1.2553908193201699</v>
      </c>
      <c r="F8" s="34">
        <f>D8/C8</f>
        <v>0.41821739741427766</v>
      </c>
    </row>
    <row r="9" spans="1:6" x14ac:dyDescent="0.25">
      <c r="A9" s="199" t="s">
        <v>197</v>
      </c>
      <c r="B9" s="25">
        <f>SUM(B10:B10)</f>
        <v>2736.18</v>
      </c>
      <c r="C9" s="25">
        <f>SUM(C10:C10)</f>
        <v>4000</v>
      </c>
      <c r="D9" s="25">
        <f>SUM(D10:D10)</f>
        <v>2466.1799999999998</v>
      </c>
      <c r="E9" s="26">
        <f>D9/B9</f>
        <v>0.9013222814288534</v>
      </c>
      <c r="F9" s="33">
        <f>D9/C9</f>
        <v>0.61654500000000001</v>
      </c>
    </row>
    <row r="10" spans="1:6" x14ac:dyDescent="0.25">
      <c r="A10" s="200" t="s">
        <v>198</v>
      </c>
      <c r="B10" s="28">
        <v>2736.18</v>
      </c>
      <c r="C10" s="28">
        <v>4000</v>
      </c>
      <c r="D10" s="29">
        <v>2466.1799999999998</v>
      </c>
      <c r="E10" s="30">
        <f>D10/B10</f>
        <v>0.9013222814288534</v>
      </c>
      <c r="F10" s="34">
        <f>D10/C10</f>
        <v>0.61654500000000001</v>
      </c>
    </row>
    <row r="11" spans="1:6" x14ac:dyDescent="0.25">
      <c r="A11" s="197" t="s">
        <v>199</v>
      </c>
      <c r="B11" s="25">
        <f>B12</f>
        <v>83819.03</v>
      </c>
      <c r="C11" s="25">
        <f t="shared" ref="C11:D11" si="1">C12</f>
        <v>188010</v>
      </c>
      <c r="D11" s="25">
        <f t="shared" si="1"/>
        <v>75093.710000000006</v>
      </c>
      <c r="E11" s="26">
        <f t="shared" ref="E11:E35" si="2">D11/B11</f>
        <v>0.89590287551645498</v>
      </c>
      <c r="F11" s="33">
        <f t="shared" ref="F11:F22" si="3">D11/C11</f>
        <v>0.39941338226690071</v>
      </c>
    </row>
    <row r="12" spans="1:6" x14ac:dyDescent="0.25">
      <c r="A12" s="198" t="s">
        <v>200</v>
      </c>
      <c r="B12" s="28">
        <v>83819.03</v>
      </c>
      <c r="C12" s="28">
        <v>188010</v>
      </c>
      <c r="D12" s="29">
        <v>75093.710000000006</v>
      </c>
      <c r="E12" s="30">
        <f t="shared" si="2"/>
        <v>0.89590287551645498</v>
      </c>
      <c r="F12" s="34">
        <f t="shared" si="3"/>
        <v>0.39941338226690071</v>
      </c>
    </row>
    <row r="13" spans="1:6" x14ac:dyDescent="0.25">
      <c r="A13" s="195" t="s">
        <v>201</v>
      </c>
      <c r="B13" s="25">
        <f>SUM(B14:B16)</f>
        <v>988622.47000000009</v>
      </c>
      <c r="C13" s="25">
        <f t="shared" ref="C13:D13" si="4">SUM(C14:C16)</f>
        <v>2361700</v>
      </c>
      <c r="D13" s="25">
        <f t="shared" si="4"/>
        <v>1122426.71</v>
      </c>
      <c r="E13" s="26">
        <f t="shared" si="2"/>
        <v>1.1353441218061733</v>
      </c>
      <c r="F13" s="33">
        <f t="shared" si="3"/>
        <v>0.47526218825422362</v>
      </c>
    </row>
    <row r="14" spans="1:6" x14ac:dyDescent="0.25">
      <c r="A14" s="196" t="s">
        <v>202</v>
      </c>
      <c r="B14" s="28">
        <v>182.3</v>
      </c>
      <c r="C14" s="28">
        <v>600</v>
      </c>
      <c r="D14" s="29">
        <v>212.37</v>
      </c>
      <c r="E14" s="30">
        <f t="shared" si="2"/>
        <v>1.164947888096544</v>
      </c>
      <c r="F14" s="34">
        <f t="shared" si="3"/>
        <v>0.35394999999999999</v>
      </c>
    </row>
    <row r="15" spans="1:6" x14ac:dyDescent="0.25">
      <c r="A15" s="196" t="s">
        <v>203</v>
      </c>
      <c r="B15" s="28">
        <v>35036.75</v>
      </c>
      <c r="C15" s="28">
        <v>77600</v>
      </c>
      <c r="D15" s="29">
        <v>33794.26</v>
      </c>
      <c r="E15" s="30">
        <f t="shared" si="2"/>
        <v>0.96453752131690307</v>
      </c>
      <c r="F15" s="34">
        <f t="shared" si="3"/>
        <v>0.43549304123711341</v>
      </c>
    </row>
    <row r="16" spans="1:6" ht="25.5" x14ac:dyDescent="0.25">
      <c r="A16" s="196" t="s">
        <v>204</v>
      </c>
      <c r="B16" s="28">
        <v>953403.42</v>
      </c>
      <c r="C16" s="28">
        <v>2283500</v>
      </c>
      <c r="D16" s="29">
        <v>1088420.08</v>
      </c>
      <c r="E16" s="30">
        <f t="shared" si="2"/>
        <v>1.1416154559210623</v>
      </c>
      <c r="F16" s="34">
        <f t="shared" si="3"/>
        <v>0.47664553536238236</v>
      </c>
    </row>
    <row r="17" spans="1:9" x14ac:dyDescent="0.25">
      <c r="A17" s="193" t="s">
        <v>205</v>
      </c>
      <c r="B17" s="25">
        <f>B18</f>
        <v>114795.66</v>
      </c>
      <c r="C17" s="25">
        <f t="shared" ref="C17:D17" si="5">C18</f>
        <v>301170</v>
      </c>
      <c r="D17" s="25">
        <f t="shared" si="5"/>
        <v>142330.56</v>
      </c>
      <c r="E17" s="26">
        <f t="shared" si="2"/>
        <v>1.2398601131784948</v>
      </c>
      <c r="F17" s="33">
        <f t="shared" si="3"/>
        <v>0.47259209084570175</v>
      </c>
    </row>
    <row r="18" spans="1:9" ht="26.25" thickBot="1" x14ac:dyDescent="0.3">
      <c r="A18" s="194" t="s">
        <v>206</v>
      </c>
      <c r="B18" s="49">
        <v>114795.66</v>
      </c>
      <c r="C18" s="49">
        <v>301170</v>
      </c>
      <c r="D18" s="35">
        <v>142330.56</v>
      </c>
      <c r="E18" s="36">
        <f t="shared" si="2"/>
        <v>1.2398601131784948</v>
      </c>
      <c r="F18" s="37">
        <f t="shared" si="3"/>
        <v>0.47259209084570175</v>
      </c>
    </row>
    <row r="19" spans="1:9" ht="15.75" customHeight="1" thickBot="1" x14ac:dyDescent="0.3">
      <c r="A19" s="45" t="s">
        <v>35</v>
      </c>
      <c r="B19" s="50">
        <f>SUM(B20+B22+B24+B26+B30+B32)</f>
        <v>1306850.5899999999</v>
      </c>
      <c r="C19" s="208">
        <f t="shared" ref="C19:D19" si="6">SUM(C20+C22+C24+C26+C30+C32)</f>
        <v>3210680</v>
      </c>
      <c r="D19" s="208">
        <f t="shared" si="6"/>
        <v>1678698.83</v>
      </c>
      <c r="E19" s="47">
        <f t="shared" si="2"/>
        <v>1.2845376838372933</v>
      </c>
      <c r="F19" s="48">
        <f t="shared" si="3"/>
        <v>0.52284837791371297</v>
      </c>
    </row>
    <row r="20" spans="1:9" ht="15.75" customHeight="1" x14ac:dyDescent="0.25">
      <c r="A20" s="207" t="s">
        <v>14</v>
      </c>
      <c r="B20" s="44">
        <f>B21</f>
        <v>118530.22</v>
      </c>
      <c r="C20" s="44">
        <f t="shared" ref="C20:D20" si="7">C21</f>
        <v>355800</v>
      </c>
      <c r="D20" s="44">
        <f t="shared" si="7"/>
        <v>173274.02</v>
      </c>
      <c r="E20" s="38">
        <f t="shared" si="2"/>
        <v>1.4618552129575055</v>
      </c>
      <c r="F20" s="39">
        <f t="shared" si="3"/>
        <v>0.48699836987071388</v>
      </c>
    </row>
    <row r="21" spans="1:9" x14ac:dyDescent="0.25">
      <c r="A21" s="204" t="s">
        <v>15</v>
      </c>
      <c r="B21" s="28">
        <v>118530.22</v>
      </c>
      <c r="C21" s="28">
        <v>355800</v>
      </c>
      <c r="D21" s="29">
        <v>173274.02</v>
      </c>
      <c r="E21" s="30">
        <f t="shared" si="2"/>
        <v>1.4618552129575055</v>
      </c>
      <c r="F21" s="34">
        <f t="shared" si="3"/>
        <v>0.48699836987071388</v>
      </c>
    </row>
    <row r="22" spans="1:9" x14ac:dyDescent="0.25">
      <c r="A22" s="203" t="s">
        <v>197</v>
      </c>
      <c r="B22" s="25">
        <f>SUM(B23:B23)</f>
        <v>1058.54</v>
      </c>
      <c r="C22" s="25">
        <f>SUM(C23:C23)</f>
        <v>4000</v>
      </c>
      <c r="D22" s="25">
        <f>SUM(D23:D23)</f>
        <v>426.5</v>
      </c>
      <c r="E22" s="26">
        <f t="shared" si="2"/>
        <v>0.40291344682298263</v>
      </c>
      <c r="F22" s="33">
        <f t="shared" si="3"/>
        <v>0.106625</v>
      </c>
    </row>
    <row r="23" spans="1:9" x14ac:dyDescent="0.25">
      <c r="A23" s="205" t="s">
        <v>198</v>
      </c>
      <c r="B23" s="28">
        <v>1058.54</v>
      </c>
      <c r="C23" s="28">
        <v>4000</v>
      </c>
      <c r="D23" s="29">
        <v>426.5</v>
      </c>
      <c r="E23" s="30">
        <f t="shared" si="2"/>
        <v>0.40291344682298263</v>
      </c>
      <c r="F23" s="34">
        <f t="shared" ref="F23:F35" si="8">D23/C23</f>
        <v>0.106625</v>
      </c>
    </row>
    <row r="24" spans="1:9" x14ac:dyDescent="0.25">
      <c r="A24" s="203" t="s">
        <v>199</v>
      </c>
      <c r="B24" s="25">
        <f>B25</f>
        <v>83819.03</v>
      </c>
      <c r="C24" s="25">
        <f t="shared" ref="C24:D24" si="9">C25</f>
        <v>188010</v>
      </c>
      <c r="D24" s="25">
        <f t="shared" si="9"/>
        <v>83516.509999999995</v>
      </c>
      <c r="E24" s="26">
        <f t="shared" si="2"/>
        <v>0.99639079574173073</v>
      </c>
      <c r="F24" s="33">
        <f t="shared" si="8"/>
        <v>0.44421312696133181</v>
      </c>
    </row>
    <row r="25" spans="1:9" x14ac:dyDescent="0.25">
      <c r="A25" s="205" t="s">
        <v>200</v>
      </c>
      <c r="B25" s="28">
        <v>83819.03</v>
      </c>
      <c r="C25" s="28">
        <v>188010</v>
      </c>
      <c r="D25" s="29">
        <v>83516.509999999995</v>
      </c>
      <c r="E25" s="30">
        <f t="shared" si="2"/>
        <v>0.99639079574173073</v>
      </c>
      <c r="F25" s="34">
        <f t="shared" si="8"/>
        <v>0.44421312696133181</v>
      </c>
    </row>
    <row r="26" spans="1:9" x14ac:dyDescent="0.25">
      <c r="A26" s="203" t="s">
        <v>201</v>
      </c>
      <c r="B26" s="25">
        <f>SUM(B27:B29)</f>
        <v>988622.47000000009</v>
      </c>
      <c r="C26" s="25">
        <f t="shared" ref="C26:D26" si="10">SUM(C27:C29)</f>
        <v>2361700</v>
      </c>
      <c r="D26" s="25">
        <f t="shared" si="10"/>
        <v>1294624.6700000002</v>
      </c>
      <c r="E26" s="26">
        <f t="shared" si="2"/>
        <v>1.3095238165080347</v>
      </c>
      <c r="F26" s="33">
        <f t="shared" si="8"/>
        <v>0.54817490367108446</v>
      </c>
    </row>
    <row r="27" spans="1:9" x14ac:dyDescent="0.25">
      <c r="A27" s="205" t="s">
        <v>202</v>
      </c>
      <c r="B27" s="29">
        <v>182.3</v>
      </c>
      <c r="C27" s="29">
        <v>600</v>
      </c>
      <c r="D27" s="29">
        <v>212.37</v>
      </c>
      <c r="E27" s="30">
        <f t="shared" si="2"/>
        <v>1.164947888096544</v>
      </c>
      <c r="F27" s="34">
        <f t="shared" si="8"/>
        <v>0.35394999999999999</v>
      </c>
    </row>
    <row r="28" spans="1:9" ht="15" customHeight="1" x14ac:dyDescent="0.25">
      <c r="A28" s="205" t="s">
        <v>203</v>
      </c>
      <c r="B28" s="31">
        <v>35036.75</v>
      </c>
      <c r="C28" s="31">
        <v>77600</v>
      </c>
      <c r="D28" s="31">
        <v>39545.199999999997</v>
      </c>
      <c r="E28" s="30">
        <f t="shared" si="2"/>
        <v>1.1286777455100714</v>
      </c>
      <c r="F28" s="34">
        <f t="shared" si="8"/>
        <v>0.50960309278350513</v>
      </c>
      <c r="G28" s="14"/>
      <c r="H28" s="14"/>
      <c r="I28" s="14"/>
    </row>
    <row r="29" spans="1:9" ht="25.5" x14ac:dyDescent="0.25">
      <c r="A29" s="205" t="s">
        <v>204</v>
      </c>
      <c r="B29" s="31">
        <v>953403.42</v>
      </c>
      <c r="C29" s="31">
        <v>2283500</v>
      </c>
      <c r="D29" s="31">
        <v>1254867.1000000001</v>
      </c>
      <c r="E29" s="30">
        <f t="shared" si="2"/>
        <v>1.3161973973200138</v>
      </c>
      <c r="F29" s="34">
        <f t="shared" si="8"/>
        <v>0.54953671994744913</v>
      </c>
      <c r="G29" s="14"/>
      <c r="H29" s="14"/>
      <c r="I29" s="14"/>
    </row>
    <row r="30" spans="1:9" x14ac:dyDescent="0.25">
      <c r="A30" s="203" t="s">
        <v>205</v>
      </c>
      <c r="B30" s="27">
        <f>B31</f>
        <v>112829.94</v>
      </c>
      <c r="C30" s="27">
        <f t="shared" ref="C30:D30" si="11">C31</f>
        <v>301170</v>
      </c>
      <c r="D30" s="27">
        <f t="shared" si="11"/>
        <v>117781.24</v>
      </c>
      <c r="E30" s="26">
        <f t="shared" si="2"/>
        <v>1.043882855915726</v>
      </c>
      <c r="F30" s="33">
        <f t="shared" si="8"/>
        <v>0.39107892552379059</v>
      </c>
      <c r="G30" s="14"/>
      <c r="H30" s="14"/>
      <c r="I30" s="14"/>
    </row>
    <row r="31" spans="1:9" ht="25.5" x14ac:dyDescent="0.25">
      <c r="A31" s="206" t="s">
        <v>206</v>
      </c>
      <c r="B31" s="202">
        <v>112829.94</v>
      </c>
      <c r="C31" s="202">
        <v>301170</v>
      </c>
      <c r="D31" s="202">
        <v>117781.24</v>
      </c>
      <c r="E31" s="36">
        <f t="shared" si="2"/>
        <v>1.043882855915726</v>
      </c>
      <c r="F31" s="37">
        <f t="shared" si="8"/>
        <v>0.39107892552379059</v>
      </c>
    </row>
    <row r="32" spans="1:9" s="201" customFormat="1" x14ac:dyDescent="0.25">
      <c r="A32" s="203" t="s">
        <v>208</v>
      </c>
      <c r="B32" s="214">
        <f>B33</f>
        <v>1990.39</v>
      </c>
      <c r="C32" s="214">
        <f t="shared" ref="C32:D32" si="12">C33</f>
        <v>0</v>
      </c>
      <c r="D32" s="214">
        <f t="shared" si="12"/>
        <v>9075.89</v>
      </c>
      <c r="E32" s="212">
        <f t="shared" si="2"/>
        <v>4.5598551037736321</v>
      </c>
      <c r="F32" s="213">
        <v>0</v>
      </c>
    </row>
    <row r="33" spans="1:6" s="201" customFormat="1" ht="26.25" thickBot="1" x14ac:dyDescent="0.3">
      <c r="A33" s="192" t="s">
        <v>207</v>
      </c>
      <c r="B33" s="191">
        <v>1990.39</v>
      </c>
      <c r="C33" s="191">
        <v>0</v>
      </c>
      <c r="D33" s="191">
        <v>9075.89</v>
      </c>
      <c r="E33" s="36">
        <f t="shared" si="2"/>
        <v>4.5598551037736321</v>
      </c>
      <c r="F33" s="37">
        <v>0</v>
      </c>
    </row>
    <row r="34" spans="1:6" ht="15.75" thickBot="1" x14ac:dyDescent="0.3">
      <c r="A34" s="40" t="s">
        <v>34</v>
      </c>
      <c r="B34" s="43">
        <f>B6</f>
        <v>1308503.56</v>
      </c>
      <c r="C34" s="43">
        <f>C6</f>
        <v>3210680</v>
      </c>
      <c r="D34" s="43">
        <f>D6</f>
        <v>1491118.9100000001</v>
      </c>
      <c r="E34" s="41">
        <f t="shared" si="2"/>
        <v>1.1395604533166117</v>
      </c>
      <c r="F34" s="42">
        <f t="shared" si="8"/>
        <v>0.46442464213188489</v>
      </c>
    </row>
    <row r="35" spans="1:6" ht="15.75" thickBot="1" x14ac:dyDescent="0.3">
      <c r="A35" s="40" t="s">
        <v>35</v>
      </c>
      <c r="B35" s="43">
        <f>B19</f>
        <v>1306850.5899999999</v>
      </c>
      <c r="C35" s="43">
        <f>C19</f>
        <v>3210680</v>
      </c>
      <c r="D35" s="43">
        <f>D19</f>
        <v>1678698.83</v>
      </c>
      <c r="E35" s="41">
        <f t="shared" si="2"/>
        <v>1.2845376838372933</v>
      </c>
      <c r="F35" s="42">
        <f t="shared" si="8"/>
        <v>0.52284837791371297</v>
      </c>
    </row>
  </sheetData>
  <mergeCells count="1">
    <mergeCell ref="A2:F2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workbookViewId="0">
      <selection activeCell="K17" sqref="K17"/>
    </sheetView>
  </sheetViews>
  <sheetFormatPr defaultRowHeight="15" x14ac:dyDescent="0.25"/>
  <cols>
    <col min="1" max="1" width="3.28515625" customWidth="1"/>
    <col min="2" max="2" width="2.140625" customWidth="1"/>
    <col min="3" max="3" width="2" customWidth="1"/>
    <col min="4" max="4" width="2.140625" customWidth="1"/>
    <col min="5" max="5" width="25.28515625" customWidth="1"/>
    <col min="6" max="6" width="14" customWidth="1"/>
    <col min="7" max="7" width="21.140625" customWidth="1"/>
    <col min="8" max="8" width="13.7109375" customWidth="1"/>
    <col min="9" max="9" width="13.5703125" customWidth="1"/>
    <col min="10" max="10" width="9.28515625" customWidth="1"/>
    <col min="11" max="11" width="8.28515625" customWidth="1"/>
  </cols>
  <sheetData>
    <row r="1" spans="1:11" ht="18" customHeight="1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.75" customHeight="1" x14ac:dyDescent="0.25">
      <c r="A2" s="229" t="s">
        <v>11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ht="15.75" x14ac:dyDescent="0.25">
      <c r="A3" s="160"/>
      <c r="B3" s="160"/>
      <c r="C3" s="160"/>
      <c r="D3" s="160"/>
      <c r="E3" s="160"/>
      <c r="F3" s="160"/>
      <c r="G3" s="160"/>
      <c r="H3" s="160"/>
      <c r="I3" s="180"/>
      <c r="J3" s="180"/>
      <c r="K3" s="180"/>
    </row>
    <row r="4" spans="1:11" ht="18" customHeight="1" x14ac:dyDescent="0.25">
      <c r="A4" s="229" t="s">
        <v>40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1" ht="15.75" customHeight="1" x14ac:dyDescent="0.25">
      <c r="A5" s="229" t="s">
        <v>31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ht="15.75" x14ac:dyDescent="0.25">
      <c r="A6" s="160"/>
      <c r="B6" s="160"/>
      <c r="C6" s="160"/>
      <c r="D6" s="160"/>
      <c r="E6" s="160"/>
      <c r="F6" s="160"/>
      <c r="G6" s="160"/>
      <c r="H6" s="160"/>
      <c r="I6" s="180"/>
      <c r="J6" s="180"/>
      <c r="K6" s="180"/>
    </row>
    <row r="7" spans="1:11" ht="51" customHeight="1" x14ac:dyDescent="0.25">
      <c r="A7" s="261" t="s">
        <v>7</v>
      </c>
      <c r="B7" s="262"/>
      <c r="C7" s="262"/>
      <c r="D7" s="262"/>
      <c r="E7" s="263"/>
      <c r="F7" s="183" t="s">
        <v>194</v>
      </c>
      <c r="G7" s="183" t="s">
        <v>192</v>
      </c>
      <c r="H7" s="172" t="s">
        <v>195</v>
      </c>
      <c r="I7" s="183" t="s">
        <v>193</v>
      </c>
      <c r="J7" s="183" t="s">
        <v>16</v>
      </c>
      <c r="K7" s="183" t="s">
        <v>37</v>
      </c>
    </row>
    <row r="8" spans="1:11" x14ac:dyDescent="0.25">
      <c r="A8" s="261">
        <v>1</v>
      </c>
      <c r="B8" s="262"/>
      <c r="C8" s="262"/>
      <c r="D8" s="262"/>
      <c r="E8" s="263"/>
      <c r="F8" s="182">
        <v>2</v>
      </c>
      <c r="G8" s="182">
        <v>3</v>
      </c>
      <c r="H8" s="167">
        <v>4</v>
      </c>
      <c r="I8" s="182">
        <v>5</v>
      </c>
      <c r="J8" s="182" t="s">
        <v>27</v>
      </c>
      <c r="K8" s="182" t="s">
        <v>45</v>
      </c>
    </row>
    <row r="9" spans="1:11" ht="22.5" x14ac:dyDescent="0.25">
      <c r="A9" s="163">
        <v>8</v>
      </c>
      <c r="B9" s="163"/>
      <c r="C9" s="163"/>
      <c r="D9" s="163"/>
      <c r="E9" s="163" t="s">
        <v>8</v>
      </c>
      <c r="F9" s="168">
        <v>0</v>
      </c>
      <c r="G9" s="168">
        <v>0</v>
      </c>
      <c r="H9" s="169"/>
      <c r="I9" s="170">
        <v>0</v>
      </c>
      <c r="J9" s="171">
        <v>0</v>
      </c>
      <c r="K9" s="171">
        <v>0</v>
      </c>
    </row>
    <row r="10" spans="1:11" ht="22.5" x14ac:dyDescent="0.25">
      <c r="A10" s="164">
        <v>5</v>
      </c>
      <c r="B10" s="165"/>
      <c r="C10" s="165"/>
      <c r="D10" s="165"/>
      <c r="E10" s="166" t="s">
        <v>9</v>
      </c>
      <c r="F10" s="168">
        <v>0</v>
      </c>
      <c r="G10" s="168">
        <v>0</v>
      </c>
      <c r="H10" s="169"/>
      <c r="I10" s="170">
        <v>0</v>
      </c>
      <c r="J10" s="171">
        <v>0</v>
      </c>
      <c r="K10" s="171">
        <v>0</v>
      </c>
    </row>
    <row r="11" spans="1:11" x14ac:dyDescent="0.25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B5" sqref="B5"/>
    </sheetView>
  </sheetViews>
  <sheetFormatPr defaultRowHeight="15" x14ac:dyDescent="0.25"/>
  <cols>
    <col min="1" max="1" width="37.7109375" customWidth="1"/>
    <col min="2" max="2" width="16.140625" customWidth="1"/>
    <col min="3" max="3" width="21.5703125" customWidth="1"/>
    <col min="4" max="4" width="20.85546875" customWidth="1"/>
    <col min="5" max="5" width="10" customWidth="1"/>
    <col min="6" max="6" width="11" customWidth="1"/>
  </cols>
  <sheetData>
    <row r="1" spans="1:6" ht="18" x14ac:dyDescent="0.25">
      <c r="A1" s="8"/>
      <c r="B1" s="8"/>
      <c r="C1" s="8"/>
      <c r="D1" s="3"/>
      <c r="E1" s="3"/>
      <c r="F1" s="3"/>
    </row>
    <row r="2" spans="1:6" ht="15.75" customHeight="1" x14ac:dyDescent="0.25">
      <c r="A2" s="229" t="s">
        <v>30</v>
      </c>
      <c r="B2" s="229"/>
      <c r="C2" s="229"/>
      <c r="D2" s="229"/>
      <c r="E2" s="229"/>
      <c r="F2" s="229"/>
    </row>
    <row r="3" spans="1:6" ht="18.75" thickBot="1" x14ac:dyDescent="0.3">
      <c r="A3" s="20"/>
      <c r="B3" s="20"/>
      <c r="C3" s="20"/>
      <c r="D3" s="21"/>
      <c r="E3" s="21"/>
      <c r="F3" s="21"/>
    </row>
    <row r="4" spans="1:6" ht="39" thickBot="1" x14ac:dyDescent="0.3">
      <c r="A4" s="51" t="s">
        <v>7</v>
      </c>
      <c r="B4" s="52" t="s">
        <v>209</v>
      </c>
      <c r="C4" s="52" t="s">
        <v>192</v>
      </c>
      <c r="D4" s="52" t="s">
        <v>196</v>
      </c>
      <c r="E4" s="52" t="s">
        <v>16</v>
      </c>
      <c r="F4" s="53" t="s">
        <v>37</v>
      </c>
    </row>
    <row r="5" spans="1:6" ht="15.75" thickBot="1" x14ac:dyDescent="0.3">
      <c r="A5" s="148">
        <v>1</v>
      </c>
      <c r="B5" s="149">
        <v>2</v>
      </c>
      <c r="C5" s="149">
        <v>3</v>
      </c>
      <c r="D5" s="149">
        <v>4</v>
      </c>
      <c r="E5" s="149" t="s">
        <v>185</v>
      </c>
      <c r="F5" s="150" t="s">
        <v>186</v>
      </c>
    </row>
    <row r="6" spans="1:6" ht="15.75" customHeight="1" x14ac:dyDescent="0.25">
      <c r="A6" s="153" t="s">
        <v>35</v>
      </c>
      <c r="B6" s="154">
        <f>B7</f>
        <v>1306850.5900000001</v>
      </c>
      <c r="C6" s="154">
        <f>C7</f>
        <v>3210680</v>
      </c>
      <c r="D6" s="155">
        <f t="shared" ref="D6:F6" si="0">D7</f>
        <v>1678698.83</v>
      </c>
      <c r="E6" s="156">
        <f t="shared" si="0"/>
        <v>0</v>
      </c>
      <c r="F6" s="157">
        <f t="shared" si="0"/>
        <v>0.52284837791371297</v>
      </c>
    </row>
    <row r="7" spans="1:6" ht="15.75" customHeight="1" x14ac:dyDescent="0.25">
      <c r="A7" s="32" t="s">
        <v>47</v>
      </c>
      <c r="B7" s="22">
        <f>B8+B9</f>
        <v>1306850.5900000001</v>
      </c>
      <c r="C7" s="22">
        <f>C8+C9</f>
        <v>3210680</v>
      </c>
      <c r="D7" s="23">
        <f>D8+D9</f>
        <v>1678698.83</v>
      </c>
      <c r="E7" s="24">
        <f>E9</f>
        <v>0</v>
      </c>
      <c r="F7" s="57">
        <f>D7/C7</f>
        <v>0.52284837791371297</v>
      </c>
    </row>
    <row r="8" spans="1:6" ht="15.75" customHeight="1" x14ac:dyDescent="0.25">
      <c r="A8" s="158" t="s">
        <v>46</v>
      </c>
      <c r="B8" s="65">
        <v>1306850.5900000001</v>
      </c>
      <c r="C8" s="65">
        <v>3210680</v>
      </c>
      <c r="D8" s="151">
        <v>1678698.83</v>
      </c>
      <c r="E8" s="152">
        <f>D8/B8</f>
        <v>1.2845376838372931</v>
      </c>
      <c r="F8" s="159">
        <f>D8/C8</f>
        <v>0.52284837791371297</v>
      </c>
    </row>
    <row r="9" spans="1:6" ht="15.75" thickBot="1" x14ac:dyDescent="0.3">
      <c r="A9" s="58" t="s">
        <v>184</v>
      </c>
      <c r="B9" s="59">
        <v>0</v>
      </c>
      <c r="C9" s="59">
        <v>0</v>
      </c>
      <c r="D9" s="60">
        <v>0</v>
      </c>
      <c r="E9" s="61">
        <v>0</v>
      </c>
      <c r="F9" s="62">
        <v>0</v>
      </c>
    </row>
    <row r="11" spans="1:6" x14ac:dyDescent="0.25">
      <c r="A11" s="14"/>
      <c r="B11" s="14"/>
      <c r="C11" s="14"/>
      <c r="D11" s="14"/>
      <c r="E11" s="14"/>
      <c r="F11" s="14"/>
    </row>
    <row r="12" spans="1:6" x14ac:dyDescent="0.25">
      <c r="A12" s="14"/>
      <c r="B12" s="14"/>
      <c r="C12" s="14"/>
      <c r="D12" s="14"/>
      <c r="E12" s="14"/>
      <c r="F12" s="14"/>
    </row>
    <row r="13" spans="1:6" x14ac:dyDescent="0.25">
      <c r="A13" s="14"/>
      <c r="B13" s="14"/>
      <c r="C13" s="14"/>
      <c r="D13" s="14"/>
      <c r="E13" s="14"/>
      <c r="F13" s="14"/>
    </row>
  </sheetData>
  <mergeCells count="1">
    <mergeCell ref="A2:F2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"/>
  <sheetViews>
    <sheetView tabSelected="1" workbookViewId="0">
      <selection activeCell="B4" sqref="B4:G4"/>
    </sheetView>
  </sheetViews>
  <sheetFormatPr defaultRowHeight="15" x14ac:dyDescent="0.25"/>
  <cols>
    <col min="1" max="1" width="18.7109375" customWidth="1"/>
    <col min="2" max="2" width="15.7109375" customWidth="1"/>
    <col min="3" max="3" width="17.28515625" customWidth="1"/>
    <col min="4" max="4" width="12.140625" customWidth="1"/>
    <col min="5" max="5" width="16" customWidth="1"/>
    <col min="6" max="6" width="11" customWidth="1"/>
    <col min="7" max="7" width="11.5703125" customWidth="1"/>
  </cols>
  <sheetData>
    <row r="1" spans="1:7" ht="18" x14ac:dyDescent="0.25">
      <c r="A1" s="8"/>
      <c r="B1" s="8"/>
      <c r="C1" s="8"/>
      <c r="D1" s="8"/>
      <c r="E1" s="3"/>
      <c r="F1" s="3"/>
      <c r="G1" s="3"/>
    </row>
    <row r="2" spans="1:7" ht="15.75" customHeight="1" x14ac:dyDescent="0.25">
      <c r="A2" s="229" t="s">
        <v>32</v>
      </c>
      <c r="B2" s="229"/>
      <c r="C2" s="229"/>
      <c r="D2" s="229"/>
      <c r="E2" s="229"/>
      <c r="F2" s="229"/>
      <c r="G2" s="229"/>
    </row>
    <row r="3" spans="1:7" ht="18" x14ac:dyDescent="0.25">
      <c r="A3" s="20"/>
      <c r="B3" s="20"/>
      <c r="C3" s="20"/>
      <c r="D3" s="20"/>
      <c r="E3" s="21"/>
      <c r="F3" s="21"/>
      <c r="G3" s="21"/>
    </row>
    <row r="4" spans="1:7" ht="48" x14ac:dyDescent="0.25">
      <c r="A4" s="183" t="s">
        <v>7</v>
      </c>
      <c r="B4" s="183" t="s">
        <v>194</v>
      </c>
      <c r="C4" s="183" t="s">
        <v>192</v>
      </c>
      <c r="D4" s="172" t="s">
        <v>195</v>
      </c>
      <c r="E4" s="183" t="s">
        <v>193</v>
      </c>
      <c r="F4" s="183" t="s">
        <v>16</v>
      </c>
      <c r="G4" s="183" t="s">
        <v>37</v>
      </c>
    </row>
    <row r="5" spans="1:7" x14ac:dyDescent="0.25">
      <c r="A5" s="183">
        <v>1</v>
      </c>
      <c r="B5" s="183">
        <v>2</v>
      </c>
      <c r="C5" s="183">
        <v>3</v>
      </c>
      <c r="D5" s="172">
        <v>4</v>
      </c>
      <c r="E5" s="183">
        <v>5</v>
      </c>
      <c r="F5" s="183" t="s">
        <v>27</v>
      </c>
      <c r="G5" s="183" t="s">
        <v>45</v>
      </c>
    </row>
    <row r="6" spans="1:7" x14ac:dyDescent="0.25">
      <c r="A6" s="161" t="s">
        <v>33</v>
      </c>
      <c r="B6" s="173">
        <v>0</v>
      </c>
      <c r="C6" s="173">
        <v>0</v>
      </c>
      <c r="D6" s="174"/>
      <c r="E6" s="175">
        <v>0</v>
      </c>
      <c r="F6" s="176">
        <v>0</v>
      </c>
      <c r="G6" s="176">
        <v>0</v>
      </c>
    </row>
    <row r="8" spans="1:7" x14ac:dyDescent="0.25">
      <c r="A8" s="17"/>
      <c r="B8" s="17"/>
      <c r="C8" s="17"/>
      <c r="D8" s="17"/>
      <c r="E8" s="17"/>
      <c r="F8" s="17"/>
      <c r="G8" s="17"/>
    </row>
  </sheetData>
  <mergeCells count="1">
    <mergeCell ref="A2:G2"/>
  </mergeCell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65"/>
  <sheetViews>
    <sheetView zoomScale="120" zoomScaleNormal="120" workbookViewId="0">
      <selection activeCell="K154" sqref="K154"/>
    </sheetView>
  </sheetViews>
  <sheetFormatPr defaultRowHeight="15" x14ac:dyDescent="0.25"/>
  <cols>
    <col min="1" max="1" width="8.28515625" customWidth="1"/>
    <col min="2" max="2" width="8.140625" customWidth="1"/>
    <col min="3" max="3" width="7.140625" customWidth="1"/>
    <col min="4" max="4" width="2.7109375" customWidth="1"/>
    <col min="5" max="5" width="38.140625" customWidth="1"/>
    <col min="6" max="6" width="14" customWidth="1"/>
    <col min="7" max="7" width="13.85546875" customWidth="1"/>
    <col min="8" max="8" width="10.7109375" customWidth="1"/>
    <col min="9" max="9" width="24.28515625" customWidth="1"/>
  </cols>
  <sheetData>
    <row r="1" spans="1:9" ht="18" customHeight="1" x14ac:dyDescent="0.25">
      <c r="A1" s="229" t="s">
        <v>10</v>
      </c>
      <c r="B1" s="229"/>
      <c r="C1" s="229"/>
      <c r="D1" s="229"/>
      <c r="E1" s="229"/>
      <c r="F1" s="229"/>
      <c r="G1" s="229"/>
      <c r="H1" s="229"/>
      <c r="I1" s="10"/>
    </row>
    <row r="2" spans="1:9" ht="18" customHeight="1" x14ac:dyDescent="0.25">
      <c r="A2" s="279" t="s">
        <v>42</v>
      </c>
      <c r="B2" s="279"/>
      <c r="C2" s="279"/>
      <c r="D2" s="279"/>
      <c r="E2" s="279"/>
      <c r="F2" s="279"/>
      <c r="G2" s="279"/>
      <c r="H2" s="279"/>
      <c r="I2" s="3"/>
    </row>
    <row r="3" spans="1:9" ht="15.75" customHeight="1" x14ac:dyDescent="0.25">
      <c r="A3" s="279"/>
      <c r="B3" s="279"/>
      <c r="C3" s="279"/>
      <c r="D3" s="279"/>
      <c r="E3" s="279"/>
      <c r="F3" s="279"/>
      <c r="G3" s="279"/>
      <c r="H3" s="279"/>
    </row>
    <row r="4" spans="1:9" ht="15" customHeight="1" x14ac:dyDescent="0.25">
      <c r="A4" s="280"/>
      <c r="B4" s="280"/>
      <c r="C4" s="280"/>
      <c r="D4" s="280"/>
      <c r="E4" s="280"/>
      <c r="F4" s="280"/>
      <c r="G4" s="280"/>
      <c r="H4" s="280"/>
    </row>
    <row r="5" spans="1:9" ht="23.25" customHeight="1" x14ac:dyDescent="0.25">
      <c r="A5" s="310" t="s">
        <v>177</v>
      </c>
      <c r="B5" s="311"/>
      <c r="C5" s="311"/>
      <c r="D5" s="311"/>
      <c r="E5" s="312"/>
      <c r="F5" s="307" t="s">
        <v>187</v>
      </c>
      <c r="G5" s="307" t="s">
        <v>188</v>
      </c>
      <c r="H5" s="309" t="s">
        <v>178</v>
      </c>
    </row>
    <row r="6" spans="1:9" ht="15" customHeight="1" x14ac:dyDescent="0.25">
      <c r="A6" s="313"/>
      <c r="B6" s="314"/>
      <c r="C6" s="314"/>
      <c r="D6" s="314"/>
      <c r="E6" s="315"/>
      <c r="F6" s="307"/>
      <c r="G6" s="307"/>
      <c r="H6" s="309"/>
    </row>
    <row r="7" spans="1:9" ht="15" customHeight="1" x14ac:dyDescent="0.25">
      <c r="A7" s="325">
        <v>1</v>
      </c>
      <c r="B7" s="325"/>
      <c r="C7" s="325">
        <v>2</v>
      </c>
      <c r="D7" s="325"/>
      <c r="E7" s="325"/>
      <c r="F7" s="109">
        <v>3</v>
      </c>
      <c r="G7" s="110">
        <v>4</v>
      </c>
      <c r="H7" s="109" t="s">
        <v>179</v>
      </c>
    </row>
    <row r="8" spans="1:9" ht="24" customHeight="1" x14ac:dyDescent="0.25">
      <c r="A8" s="308">
        <v>9021</v>
      </c>
      <c r="B8" s="308"/>
      <c r="C8" s="308" t="s">
        <v>111</v>
      </c>
      <c r="D8" s="308"/>
      <c r="E8" s="308"/>
      <c r="F8" s="319"/>
      <c r="G8" s="320"/>
      <c r="H8" s="321"/>
    </row>
    <row r="9" spans="1:9" ht="24" customHeight="1" x14ac:dyDescent="0.25">
      <c r="A9" s="316" t="s">
        <v>112</v>
      </c>
      <c r="B9" s="317"/>
      <c r="C9" s="317"/>
      <c r="D9" s="317"/>
      <c r="E9" s="318"/>
      <c r="F9" s="125">
        <f>F11+F48+F146+F154</f>
        <v>3210680</v>
      </c>
      <c r="G9" s="125">
        <f>G11+G48+G146+G154</f>
        <v>1678698.83</v>
      </c>
      <c r="H9" s="126">
        <f>+IFERROR(G9/F9,)</f>
        <v>0.52284837791371297</v>
      </c>
    </row>
    <row r="10" spans="1:9" ht="15" customHeight="1" x14ac:dyDescent="0.25">
      <c r="A10" s="308" t="s">
        <v>114</v>
      </c>
      <c r="B10" s="308"/>
      <c r="C10" s="308" t="s">
        <v>115</v>
      </c>
      <c r="D10" s="308"/>
      <c r="E10" s="308"/>
      <c r="F10" s="322"/>
      <c r="G10" s="323"/>
      <c r="H10" s="324"/>
    </row>
    <row r="11" spans="1:9" ht="30" customHeight="1" x14ac:dyDescent="0.25">
      <c r="A11" s="285" t="s">
        <v>116</v>
      </c>
      <c r="B11" s="286"/>
      <c r="C11" s="286"/>
      <c r="D11" s="286"/>
      <c r="E11" s="287"/>
      <c r="F11" s="127">
        <f>F12+F39</f>
        <v>2444510</v>
      </c>
      <c r="G11" s="127">
        <f>G12+G39</f>
        <v>1330057.6100000001</v>
      </c>
      <c r="H11" s="128">
        <f t="shared" ref="H11:H51" si="0">+IFERROR(G11/F11,)</f>
        <v>0.54409988504853735</v>
      </c>
    </row>
    <row r="12" spans="1:9" ht="24.95" customHeight="1" x14ac:dyDescent="0.25">
      <c r="A12" s="296" t="s">
        <v>117</v>
      </c>
      <c r="B12" s="296"/>
      <c r="C12" s="296" t="s">
        <v>118</v>
      </c>
      <c r="D12" s="296"/>
      <c r="E12" s="296"/>
      <c r="F12" s="129">
        <f>F13</f>
        <v>161010</v>
      </c>
      <c r="G12" s="129">
        <f>G13</f>
        <v>75190.510000000009</v>
      </c>
      <c r="H12" s="130">
        <f t="shared" si="0"/>
        <v>0.46699279547854178</v>
      </c>
    </row>
    <row r="13" spans="1:9" ht="20.100000000000001" customHeight="1" x14ac:dyDescent="0.25">
      <c r="A13" s="297" t="s">
        <v>210</v>
      </c>
      <c r="B13" s="297"/>
      <c r="C13" s="298" t="s">
        <v>113</v>
      </c>
      <c r="D13" s="298"/>
      <c r="E13" s="298"/>
      <c r="F13" s="132">
        <f>F14+F37</f>
        <v>161010</v>
      </c>
      <c r="G13" s="132">
        <f>G14+G37</f>
        <v>75190.510000000009</v>
      </c>
      <c r="H13" s="133">
        <f t="shared" si="0"/>
        <v>0.46699279547854178</v>
      </c>
    </row>
    <row r="14" spans="1:9" ht="15" customHeight="1" x14ac:dyDescent="0.25">
      <c r="A14" s="288" t="s">
        <v>119</v>
      </c>
      <c r="B14" s="288"/>
      <c r="C14" s="288" t="s">
        <v>12</v>
      </c>
      <c r="D14" s="288"/>
      <c r="E14" s="288"/>
      <c r="F14" s="111">
        <f>SUM(F15:F36)</f>
        <v>159300</v>
      </c>
      <c r="G14" s="111">
        <f>SUM(G15:G36)</f>
        <v>74587.02</v>
      </c>
      <c r="H14" s="112">
        <f t="shared" si="0"/>
        <v>0.46821732580037667</v>
      </c>
    </row>
    <row r="15" spans="1:9" x14ac:dyDescent="0.25">
      <c r="A15" s="292" t="s">
        <v>120</v>
      </c>
      <c r="B15" s="292"/>
      <c r="C15" s="292" t="s">
        <v>26</v>
      </c>
      <c r="D15" s="292"/>
      <c r="E15" s="292"/>
      <c r="F15" s="113">
        <v>11300</v>
      </c>
      <c r="G15" s="114">
        <v>6611.66</v>
      </c>
      <c r="H15" s="115">
        <f t="shared" si="0"/>
        <v>0.58510265486725666</v>
      </c>
    </row>
    <row r="16" spans="1:9" x14ac:dyDescent="0.25">
      <c r="A16" s="292" t="s">
        <v>121</v>
      </c>
      <c r="B16" s="292"/>
      <c r="C16" s="292" t="s">
        <v>71</v>
      </c>
      <c r="D16" s="292"/>
      <c r="E16" s="292"/>
      <c r="F16" s="113">
        <v>1400</v>
      </c>
      <c r="G16" s="114">
        <v>408.75</v>
      </c>
      <c r="H16" s="115">
        <f t="shared" si="0"/>
        <v>0.29196428571428573</v>
      </c>
    </row>
    <row r="17" spans="1:8" x14ac:dyDescent="0.25">
      <c r="A17" s="292" t="s">
        <v>122</v>
      </c>
      <c r="B17" s="292"/>
      <c r="C17" s="292" t="s">
        <v>73</v>
      </c>
      <c r="D17" s="292"/>
      <c r="E17" s="292"/>
      <c r="F17" s="113">
        <v>20100</v>
      </c>
      <c r="G17" s="114">
        <v>12213.66</v>
      </c>
      <c r="H17" s="115">
        <f t="shared" si="0"/>
        <v>0.60764477611940293</v>
      </c>
    </row>
    <row r="18" spans="1:8" x14ac:dyDescent="0.25">
      <c r="A18" s="264">
        <v>3222</v>
      </c>
      <c r="B18" s="265"/>
      <c r="C18" s="264" t="s">
        <v>74</v>
      </c>
      <c r="D18" s="281"/>
      <c r="E18" s="265"/>
      <c r="F18" s="113">
        <v>0</v>
      </c>
      <c r="G18" s="114">
        <v>41.72</v>
      </c>
      <c r="H18" s="115">
        <f t="shared" si="0"/>
        <v>0</v>
      </c>
    </row>
    <row r="19" spans="1:8" ht="15" customHeight="1" x14ac:dyDescent="0.25">
      <c r="A19" s="292" t="s">
        <v>123</v>
      </c>
      <c r="B19" s="292"/>
      <c r="C19" s="292" t="s">
        <v>75</v>
      </c>
      <c r="D19" s="292"/>
      <c r="E19" s="292"/>
      <c r="F19" s="113">
        <v>25186</v>
      </c>
      <c r="G19" s="114">
        <v>4530.18</v>
      </c>
      <c r="H19" s="115">
        <f t="shared" si="0"/>
        <v>0.17986897482728501</v>
      </c>
    </row>
    <row r="20" spans="1:8" x14ac:dyDescent="0.25">
      <c r="A20" s="264">
        <v>3224</v>
      </c>
      <c r="B20" s="265"/>
      <c r="C20" s="292" t="s">
        <v>76</v>
      </c>
      <c r="D20" s="292"/>
      <c r="E20" s="292"/>
      <c r="F20" s="113">
        <v>5000</v>
      </c>
      <c r="G20" s="114">
        <v>4679.91</v>
      </c>
      <c r="H20" s="115">
        <f t="shared" si="0"/>
        <v>0.93598199999999998</v>
      </c>
    </row>
    <row r="21" spans="1:8" x14ac:dyDescent="0.25">
      <c r="A21" s="264" t="s">
        <v>124</v>
      </c>
      <c r="B21" s="265"/>
      <c r="C21" s="292" t="s">
        <v>125</v>
      </c>
      <c r="D21" s="292"/>
      <c r="E21" s="292"/>
      <c r="F21" s="113">
        <v>7000</v>
      </c>
      <c r="G21" s="114">
        <v>1370.67</v>
      </c>
      <c r="H21" s="115">
        <f t="shared" si="0"/>
        <v>0.19581000000000001</v>
      </c>
    </row>
    <row r="22" spans="1:8" x14ac:dyDescent="0.25">
      <c r="A22" s="119">
        <v>3227</v>
      </c>
      <c r="B22" s="120"/>
      <c r="C22" s="264" t="s">
        <v>78</v>
      </c>
      <c r="D22" s="281"/>
      <c r="E22" s="265"/>
      <c r="F22" s="113">
        <v>1500</v>
      </c>
      <c r="G22" s="114">
        <v>0</v>
      </c>
      <c r="H22" s="115">
        <f t="shared" si="0"/>
        <v>0</v>
      </c>
    </row>
    <row r="23" spans="1:8" x14ac:dyDescent="0.25">
      <c r="A23" s="264" t="s">
        <v>126</v>
      </c>
      <c r="B23" s="265"/>
      <c r="C23" s="292" t="s">
        <v>80</v>
      </c>
      <c r="D23" s="292"/>
      <c r="E23" s="292"/>
      <c r="F23" s="113">
        <v>4900</v>
      </c>
      <c r="G23" s="114">
        <v>2566.7600000000002</v>
      </c>
      <c r="H23" s="115">
        <f t="shared" si="0"/>
        <v>0.52382857142857142</v>
      </c>
    </row>
    <row r="24" spans="1:8" x14ac:dyDescent="0.25">
      <c r="A24" s="264">
        <v>3232</v>
      </c>
      <c r="B24" s="265"/>
      <c r="C24" s="292" t="s">
        <v>81</v>
      </c>
      <c r="D24" s="292"/>
      <c r="E24" s="292"/>
      <c r="F24" s="113">
        <v>30309</v>
      </c>
      <c r="G24" s="114">
        <v>10136.16</v>
      </c>
      <c r="H24" s="115">
        <f t="shared" si="0"/>
        <v>0.33442739780263286</v>
      </c>
    </row>
    <row r="25" spans="1:8" x14ac:dyDescent="0.25">
      <c r="A25" s="119">
        <v>3233</v>
      </c>
      <c r="B25" s="120"/>
      <c r="C25" s="264" t="s">
        <v>82</v>
      </c>
      <c r="D25" s="281"/>
      <c r="E25" s="265"/>
      <c r="F25" s="113">
        <v>133</v>
      </c>
      <c r="G25" s="114">
        <v>63.72</v>
      </c>
      <c r="H25" s="115">
        <f t="shared" si="0"/>
        <v>0.47909774436090224</v>
      </c>
    </row>
    <row r="26" spans="1:8" x14ac:dyDescent="0.25">
      <c r="A26" s="264" t="s">
        <v>127</v>
      </c>
      <c r="B26" s="265"/>
      <c r="C26" s="292" t="s">
        <v>83</v>
      </c>
      <c r="D26" s="292"/>
      <c r="E26" s="292"/>
      <c r="F26" s="113">
        <v>21847</v>
      </c>
      <c r="G26" s="114">
        <v>11311.3</v>
      </c>
      <c r="H26" s="115">
        <f t="shared" si="0"/>
        <v>0.51775072092278107</v>
      </c>
    </row>
    <row r="27" spans="1:8" x14ac:dyDescent="0.25">
      <c r="A27" s="264" t="s">
        <v>128</v>
      </c>
      <c r="B27" s="265"/>
      <c r="C27" s="292" t="s">
        <v>84</v>
      </c>
      <c r="D27" s="292"/>
      <c r="E27" s="292"/>
      <c r="F27" s="113">
        <v>1460</v>
      </c>
      <c r="G27" s="114">
        <v>1825.25</v>
      </c>
      <c r="H27" s="115">
        <f t="shared" si="0"/>
        <v>1.2501712328767123</v>
      </c>
    </row>
    <row r="28" spans="1:8" x14ac:dyDescent="0.25">
      <c r="A28" s="264" t="s">
        <v>129</v>
      </c>
      <c r="B28" s="265"/>
      <c r="C28" s="292" t="s">
        <v>85</v>
      </c>
      <c r="D28" s="292"/>
      <c r="E28" s="292"/>
      <c r="F28" s="113">
        <v>1200</v>
      </c>
      <c r="G28" s="114">
        <v>3101.9</v>
      </c>
      <c r="H28" s="115">
        <f t="shared" si="0"/>
        <v>2.5849166666666665</v>
      </c>
    </row>
    <row r="29" spans="1:8" x14ac:dyDescent="0.25">
      <c r="A29" s="264" t="s">
        <v>130</v>
      </c>
      <c r="B29" s="265"/>
      <c r="C29" s="292" t="s">
        <v>86</v>
      </c>
      <c r="D29" s="292"/>
      <c r="E29" s="292"/>
      <c r="F29" s="113">
        <v>381</v>
      </c>
      <c r="G29" s="114">
        <v>1149.31</v>
      </c>
      <c r="H29" s="115">
        <f t="shared" si="0"/>
        <v>3.0165616797900263</v>
      </c>
    </row>
    <row r="30" spans="1:8" x14ac:dyDescent="0.25">
      <c r="A30" s="264" t="s">
        <v>131</v>
      </c>
      <c r="B30" s="265"/>
      <c r="C30" s="292" t="s">
        <v>87</v>
      </c>
      <c r="D30" s="292"/>
      <c r="E30" s="292"/>
      <c r="F30" s="113">
        <v>4500</v>
      </c>
      <c r="G30" s="114">
        <v>3547.87</v>
      </c>
      <c r="H30" s="115">
        <f t="shared" si="0"/>
        <v>0.78841555555555554</v>
      </c>
    </row>
    <row r="31" spans="1:8" x14ac:dyDescent="0.25">
      <c r="A31" s="264" t="s">
        <v>132</v>
      </c>
      <c r="B31" s="265"/>
      <c r="C31" s="292" t="s">
        <v>88</v>
      </c>
      <c r="D31" s="292"/>
      <c r="E31" s="292"/>
      <c r="F31" s="113">
        <v>18400</v>
      </c>
      <c r="G31" s="114">
        <v>10368.31</v>
      </c>
      <c r="H31" s="115">
        <f t="shared" si="0"/>
        <v>0.56349510869565211</v>
      </c>
    </row>
    <row r="32" spans="1:8" x14ac:dyDescent="0.25">
      <c r="A32" s="119">
        <v>3292</v>
      </c>
      <c r="B32" s="121"/>
      <c r="C32" s="264" t="s">
        <v>90</v>
      </c>
      <c r="D32" s="281"/>
      <c r="E32" s="265"/>
      <c r="F32" s="113">
        <v>2700</v>
      </c>
      <c r="G32" s="114">
        <v>0</v>
      </c>
      <c r="H32" s="115">
        <f t="shared" si="0"/>
        <v>0</v>
      </c>
    </row>
    <row r="33" spans="1:8" x14ac:dyDescent="0.25">
      <c r="A33" s="264">
        <v>3293</v>
      </c>
      <c r="B33" s="265"/>
      <c r="C33" s="292" t="s">
        <v>91</v>
      </c>
      <c r="D33" s="292"/>
      <c r="E33" s="292"/>
      <c r="F33" s="113">
        <v>1000</v>
      </c>
      <c r="G33" s="114">
        <v>326.70999999999998</v>
      </c>
      <c r="H33" s="115">
        <f t="shared" si="0"/>
        <v>0.32671</v>
      </c>
    </row>
    <row r="34" spans="1:8" x14ac:dyDescent="0.25">
      <c r="A34" s="264" t="s">
        <v>133</v>
      </c>
      <c r="B34" s="265"/>
      <c r="C34" s="292" t="s">
        <v>134</v>
      </c>
      <c r="D34" s="292"/>
      <c r="E34" s="292"/>
      <c r="F34" s="113">
        <v>364</v>
      </c>
      <c r="G34" s="114">
        <v>260</v>
      </c>
      <c r="H34" s="115">
        <f t="shared" si="0"/>
        <v>0.7142857142857143</v>
      </c>
    </row>
    <row r="35" spans="1:8" x14ac:dyDescent="0.25">
      <c r="A35" s="119">
        <v>2395</v>
      </c>
      <c r="B35" s="120"/>
      <c r="C35" s="264" t="s">
        <v>93</v>
      </c>
      <c r="D35" s="281"/>
      <c r="E35" s="265"/>
      <c r="F35" s="113">
        <v>120</v>
      </c>
      <c r="G35" s="114">
        <v>0</v>
      </c>
      <c r="H35" s="115">
        <f t="shared" si="0"/>
        <v>0</v>
      </c>
    </row>
    <row r="36" spans="1:8" x14ac:dyDescent="0.25">
      <c r="A36" s="264" t="s">
        <v>135</v>
      </c>
      <c r="B36" s="265"/>
      <c r="C36" s="292" t="s">
        <v>89</v>
      </c>
      <c r="D36" s="292"/>
      <c r="E36" s="292"/>
      <c r="F36" s="113">
        <v>500</v>
      </c>
      <c r="G36" s="114">
        <v>73.180000000000007</v>
      </c>
      <c r="H36" s="115">
        <f t="shared" si="0"/>
        <v>0.14636000000000002</v>
      </c>
    </row>
    <row r="37" spans="1:8" x14ac:dyDescent="0.25">
      <c r="A37" s="273" t="s">
        <v>136</v>
      </c>
      <c r="B37" s="274"/>
      <c r="C37" s="288" t="s">
        <v>94</v>
      </c>
      <c r="D37" s="288"/>
      <c r="E37" s="288"/>
      <c r="F37" s="111">
        <f>SUM(F38:F38)</f>
        <v>1710</v>
      </c>
      <c r="G37" s="111">
        <f>SUM(G38:G38)</f>
        <v>603.49</v>
      </c>
      <c r="H37" s="112">
        <f t="shared" si="0"/>
        <v>0.35291812865497074</v>
      </c>
    </row>
    <row r="38" spans="1:8" x14ac:dyDescent="0.25">
      <c r="A38" s="264" t="s">
        <v>137</v>
      </c>
      <c r="B38" s="265"/>
      <c r="C38" s="292" t="s">
        <v>96</v>
      </c>
      <c r="D38" s="292"/>
      <c r="E38" s="292"/>
      <c r="F38" s="113">
        <v>1710</v>
      </c>
      <c r="G38" s="114">
        <v>603.49</v>
      </c>
      <c r="H38" s="115">
        <f t="shared" si="0"/>
        <v>0.35291812865497074</v>
      </c>
    </row>
    <row r="39" spans="1:8" ht="24.95" customHeight="1" x14ac:dyDescent="0.25">
      <c r="A39" s="296" t="s">
        <v>138</v>
      </c>
      <c r="B39" s="302"/>
      <c r="C39" s="296" t="s">
        <v>139</v>
      </c>
      <c r="D39" s="303"/>
      <c r="E39" s="302"/>
      <c r="F39" s="129">
        <f>F40</f>
        <v>2283500</v>
      </c>
      <c r="G39" s="129">
        <f>G40</f>
        <v>1254867.1000000001</v>
      </c>
      <c r="H39" s="130">
        <f t="shared" si="0"/>
        <v>0.54953671994744913</v>
      </c>
    </row>
    <row r="40" spans="1:8" ht="20.100000000000001" customHeight="1" x14ac:dyDescent="0.25">
      <c r="A40" s="297" t="s">
        <v>211</v>
      </c>
      <c r="B40" s="297"/>
      <c r="C40" s="298" t="s">
        <v>140</v>
      </c>
      <c r="D40" s="298"/>
      <c r="E40" s="298"/>
      <c r="F40" s="132">
        <f>F41+F45</f>
        <v>2283500</v>
      </c>
      <c r="G40" s="132">
        <f>G41+G45</f>
        <v>1254867.1000000001</v>
      </c>
      <c r="H40" s="133">
        <f t="shared" si="0"/>
        <v>0.54953671994744913</v>
      </c>
    </row>
    <row r="41" spans="1:8" x14ac:dyDescent="0.25">
      <c r="A41" s="273">
        <v>31</v>
      </c>
      <c r="B41" s="274"/>
      <c r="C41" s="273" t="s">
        <v>5</v>
      </c>
      <c r="D41" s="275"/>
      <c r="E41" s="274"/>
      <c r="F41" s="111">
        <f>SUM(F42:F44)</f>
        <v>2241000</v>
      </c>
      <c r="G41" s="111">
        <f>SUM(G42:G44)</f>
        <v>1233959.8400000001</v>
      </c>
      <c r="H41" s="112">
        <f t="shared" si="0"/>
        <v>0.5506291120035699</v>
      </c>
    </row>
    <row r="42" spans="1:8" x14ac:dyDescent="0.25">
      <c r="A42" s="264">
        <v>3111</v>
      </c>
      <c r="B42" s="265"/>
      <c r="C42" s="264" t="s">
        <v>24</v>
      </c>
      <c r="D42" s="281"/>
      <c r="E42" s="265"/>
      <c r="F42" s="113">
        <v>1850000</v>
      </c>
      <c r="G42" s="114">
        <v>1025107.39</v>
      </c>
      <c r="H42" s="115">
        <f t="shared" si="0"/>
        <v>0.55411210270270272</v>
      </c>
    </row>
    <row r="43" spans="1:8" x14ac:dyDescent="0.25">
      <c r="A43" s="292">
        <v>3121</v>
      </c>
      <c r="B43" s="292"/>
      <c r="C43" s="292" t="s">
        <v>67</v>
      </c>
      <c r="D43" s="292"/>
      <c r="E43" s="292"/>
      <c r="F43" s="113">
        <v>86000</v>
      </c>
      <c r="G43" s="114">
        <v>39709.69</v>
      </c>
      <c r="H43" s="115">
        <f t="shared" si="0"/>
        <v>0.46174058139534885</v>
      </c>
    </row>
    <row r="44" spans="1:8" x14ac:dyDescent="0.25">
      <c r="A44" s="292">
        <v>3132</v>
      </c>
      <c r="B44" s="292"/>
      <c r="C44" s="292" t="s">
        <v>69</v>
      </c>
      <c r="D44" s="292"/>
      <c r="E44" s="292"/>
      <c r="F44" s="113">
        <v>305000</v>
      </c>
      <c r="G44" s="114">
        <v>169142.76</v>
      </c>
      <c r="H44" s="115">
        <f t="shared" si="0"/>
        <v>0.55456642622950825</v>
      </c>
    </row>
    <row r="45" spans="1:8" x14ac:dyDescent="0.25">
      <c r="A45" s="288" t="s">
        <v>119</v>
      </c>
      <c r="B45" s="288"/>
      <c r="C45" s="288" t="s">
        <v>12</v>
      </c>
      <c r="D45" s="288"/>
      <c r="E45" s="288"/>
      <c r="F45" s="111">
        <f>SUM(F46:F47)</f>
        <v>42500</v>
      </c>
      <c r="G45" s="111">
        <f>SUM(G46:G47)</f>
        <v>20907.260000000002</v>
      </c>
      <c r="H45" s="112">
        <f t="shared" si="0"/>
        <v>0.49193552941176477</v>
      </c>
    </row>
    <row r="46" spans="1:8" x14ac:dyDescent="0.25">
      <c r="A46" s="292">
        <v>3212</v>
      </c>
      <c r="B46" s="292"/>
      <c r="C46" s="292" t="s">
        <v>141</v>
      </c>
      <c r="D46" s="292"/>
      <c r="E46" s="292"/>
      <c r="F46" s="113">
        <v>40000</v>
      </c>
      <c r="G46" s="114">
        <v>19911.22</v>
      </c>
      <c r="H46" s="115">
        <f t="shared" si="0"/>
        <v>0.49778050000000001</v>
      </c>
    </row>
    <row r="47" spans="1:8" x14ac:dyDescent="0.25">
      <c r="A47" s="292">
        <v>3295</v>
      </c>
      <c r="B47" s="292"/>
      <c r="C47" s="292" t="s">
        <v>93</v>
      </c>
      <c r="D47" s="292"/>
      <c r="E47" s="292"/>
      <c r="F47" s="113">
        <v>2500</v>
      </c>
      <c r="G47" s="114">
        <v>996.04</v>
      </c>
      <c r="H47" s="115">
        <f t="shared" si="0"/>
        <v>0.39841599999999999</v>
      </c>
    </row>
    <row r="48" spans="1:8" ht="30" customHeight="1" x14ac:dyDescent="0.25">
      <c r="A48" s="285" t="s">
        <v>142</v>
      </c>
      <c r="B48" s="286"/>
      <c r="C48" s="286"/>
      <c r="D48" s="286"/>
      <c r="E48" s="287"/>
      <c r="F48" s="127">
        <f>F49+F87+F105+F109+F117+F131+F135+F142</f>
        <v>736770</v>
      </c>
      <c r="G48" s="127">
        <f>G49+G87+G105+G109+G117+G131+G135+G142</f>
        <v>339217.01</v>
      </c>
      <c r="H48" s="128">
        <f t="shared" si="0"/>
        <v>0.4604109966475291</v>
      </c>
    </row>
    <row r="49" spans="1:8" ht="24.95" customHeight="1" x14ac:dyDescent="0.25">
      <c r="A49" s="301" t="s">
        <v>143</v>
      </c>
      <c r="B49" s="302"/>
      <c r="C49" s="301" t="s">
        <v>144</v>
      </c>
      <c r="D49" s="303"/>
      <c r="E49" s="302"/>
      <c r="F49" s="129">
        <f>F50+F57+F61+F79</f>
        <v>55375</v>
      </c>
      <c r="G49" s="129">
        <f>G50+G57+G61+G79</f>
        <v>33781.370000000003</v>
      </c>
      <c r="H49" s="130">
        <f t="shared" si="0"/>
        <v>0.61004731376975174</v>
      </c>
    </row>
    <row r="50" spans="1:8" ht="20.100000000000001" customHeight="1" x14ac:dyDescent="0.25">
      <c r="A50" s="268" t="s">
        <v>145</v>
      </c>
      <c r="B50" s="269"/>
      <c r="C50" s="304" t="s">
        <v>146</v>
      </c>
      <c r="D50" s="305"/>
      <c r="E50" s="306"/>
      <c r="F50" s="132">
        <f>F51+F55</f>
        <v>32100</v>
      </c>
      <c r="G50" s="132">
        <f>G51+G55</f>
        <v>18805.190000000002</v>
      </c>
      <c r="H50" s="133">
        <f t="shared" si="0"/>
        <v>0.58583146417445486</v>
      </c>
    </row>
    <row r="51" spans="1:8" x14ac:dyDescent="0.25">
      <c r="A51" s="273" t="s">
        <v>119</v>
      </c>
      <c r="B51" s="274"/>
      <c r="C51" s="273" t="s">
        <v>12</v>
      </c>
      <c r="D51" s="275"/>
      <c r="E51" s="274"/>
      <c r="F51" s="111">
        <f>SUM(F52:F54)</f>
        <v>29100</v>
      </c>
      <c r="G51" s="111">
        <f>SUM(G52:G54)</f>
        <v>18120.190000000002</v>
      </c>
      <c r="H51" s="112">
        <f t="shared" si="0"/>
        <v>0.6226869415807561</v>
      </c>
    </row>
    <row r="52" spans="1:8" x14ac:dyDescent="0.25">
      <c r="A52" s="264" t="s">
        <v>123</v>
      </c>
      <c r="B52" s="265"/>
      <c r="C52" s="264" t="s">
        <v>75</v>
      </c>
      <c r="D52" s="281"/>
      <c r="E52" s="265"/>
      <c r="F52" s="113">
        <v>11000</v>
      </c>
      <c r="G52" s="114">
        <v>7061.11</v>
      </c>
      <c r="H52" s="115">
        <f t="shared" ref="H52:H94" si="1">+IFERROR(G52/F52,)</f>
        <v>0.64191909090909083</v>
      </c>
    </row>
    <row r="53" spans="1:8" x14ac:dyDescent="0.25">
      <c r="A53" s="264">
        <v>3232</v>
      </c>
      <c r="B53" s="265"/>
      <c r="C53" s="264" t="s">
        <v>81</v>
      </c>
      <c r="D53" s="281"/>
      <c r="E53" s="265"/>
      <c r="F53" s="113">
        <v>4100</v>
      </c>
      <c r="G53" s="114">
        <v>2250</v>
      </c>
      <c r="H53" s="115">
        <f t="shared" si="1"/>
        <v>0.54878048780487809</v>
      </c>
    </row>
    <row r="54" spans="1:8" x14ac:dyDescent="0.25">
      <c r="A54" s="264" t="s">
        <v>123</v>
      </c>
      <c r="B54" s="265"/>
      <c r="C54" s="264" t="s">
        <v>88</v>
      </c>
      <c r="D54" s="281"/>
      <c r="E54" s="265"/>
      <c r="F54" s="113">
        <v>14000</v>
      </c>
      <c r="G54" s="114">
        <v>8809.08</v>
      </c>
      <c r="H54" s="115">
        <f t="shared" si="1"/>
        <v>0.62922</v>
      </c>
    </row>
    <row r="55" spans="1:8" ht="19.5" customHeight="1" x14ac:dyDescent="0.25">
      <c r="A55" s="273" t="s">
        <v>147</v>
      </c>
      <c r="B55" s="274"/>
      <c r="C55" s="273" t="s">
        <v>148</v>
      </c>
      <c r="D55" s="275"/>
      <c r="E55" s="274"/>
      <c r="F55" s="111">
        <f>F56</f>
        <v>3000</v>
      </c>
      <c r="G55" s="111">
        <f>G56</f>
        <v>685</v>
      </c>
      <c r="H55" s="112">
        <f t="shared" si="1"/>
        <v>0.22833333333333333</v>
      </c>
    </row>
    <row r="56" spans="1:8" x14ac:dyDescent="0.25">
      <c r="A56" s="119">
        <v>3722</v>
      </c>
      <c r="B56" s="120"/>
      <c r="C56" s="264" t="s">
        <v>149</v>
      </c>
      <c r="D56" s="281"/>
      <c r="E56" s="265"/>
      <c r="F56" s="113">
        <v>3000</v>
      </c>
      <c r="G56" s="114">
        <v>685</v>
      </c>
      <c r="H56" s="115">
        <f t="shared" si="1"/>
        <v>0.22833333333333333</v>
      </c>
    </row>
    <row r="57" spans="1:8" ht="20.100000000000001" customHeight="1" x14ac:dyDescent="0.25">
      <c r="A57" s="268" t="s">
        <v>212</v>
      </c>
      <c r="B57" s="269"/>
      <c r="C57" s="304" t="s">
        <v>150</v>
      </c>
      <c r="D57" s="305"/>
      <c r="E57" s="306"/>
      <c r="F57" s="132">
        <f>F58</f>
        <v>1600</v>
      </c>
      <c r="G57" s="132">
        <f>G58</f>
        <v>327.5</v>
      </c>
      <c r="H57" s="133">
        <f t="shared" si="1"/>
        <v>0.20468749999999999</v>
      </c>
    </row>
    <row r="58" spans="1:8" x14ac:dyDescent="0.25">
      <c r="A58" s="273" t="s">
        <v>119</v>
      </c>
      <c r="B58" s="274"/>
      <c r="C58" s="273" t="s">
        <v>12</v>
      </c>
      <c r="D58" s="275"/>
      <c r="E58" s="274"/>
      <c r="F58" s="111">
        <f>SUM(F59:F60)</f>
        <v>1600</v>
      </c>
      <c r="G58" s="111">
        <f>SUM(G59:G60)</f>
        <v>327.5</v>
      </c>
      <c r="H58" s="112">
        <f t="shared" si="1"/>
        <v>0.20468749999999999</v>
      </c>
    </row>
    <row r="59" spans="1:8" x14ac:dyDescent="0.25">
      <c r="A59" s="119">
        <v>3225</v>
      </c>
      <c r="B59" s="120"/>
      <c r="C59" s="264" t="s">
        <v>125</v>
      </c>
      <c r="D59" s="281"/>
      <c r="E59" s="265"/>
      <c r="F59" s="113">
        <v>1000</v>
      </c>
      <c r="G59" s="113">
        <v>327.5</v>
      </c>
      <c r="H59" s="115">
        <f t="shared" si="1"/>
        <v>0.32750000000000001</v>
      </c>
    </row>
    <row r="60" spans="1:8" x14ac:dyDescent="0.25">
      <c r="A60" s="264">
        <v>3299</v>
      </c>
      <c r="B60" s="265"/>
      <c r="C60" s="264" t="s">
        <v>89</v>
      </c>
      <c r="D60" s="281"/>
      <c r="E60" s="265"/>
      <c r="F60" s="113">
        <v>600</v>
      </c>
      <c r="G60" s="114">
        <v>0</v>
      </c>
      <c r="H60" s="115">
        <f t="shared" si="1"/>
        <v>0</v>
      </c>
    </row>
    <row r="61" spans="1:8" ht="20.100000000000001" customHeight="1" x14ac:dyDescent="0.25">
      <c r="A61" s="268" t="s">
        <v>213</v>
      </c>
      <c r="B61" s="269"/>
      <c r="C61" s="270" t="s">
        <v>153</v>
      </c>
      <c r="D61" s="271"/>
      <c r="E61" s="272"/>
      <c r="F61" s="134">
        <f>F62+F65+F75+F77</f>
        <v>21675</v>
      </c>
      <c r="G61" s="134">
        <f>G62+G65+G75+G77</f>
        <v>5572.79</v>
      </c>
      <c r="H61" s="135">
        <f t="shared" si="1"/>
        <v>0.25710680507497119</v>
      </c>
    </row>
    <row r="62" spans="1:8" ht="20.100000000000001" customHeight="1" x14ac:dyDescent="0.25">
      <c r="A62" s="273">
        <v>31</v>
      </c>
      <c r="B62" s="274"/>
      <c r="C62" s="273" t="s">
        <v>5</v>
      </c>
      <c r="D62" s="275"/>
      <c r="E62" s="274"/>
      <c r="F62" s="111">
        <f>SUM(F63:F64)</f>
        <v>0</v>
      </c>
      <c r="G62" s="111">
        <f>SUM(G63:G64)</f>
        <v>516.03</v>
      </c>
      <c r="H62" s="112">
        <f t="shared" si="1"/>
        <v>0</v>
      </c>
    </row>
    <row r="63" spans="1:8" ht="15" customHeight="1" x14ac:dyDescent="0.25">
      <c r="A63" s="264">
        <v>3111</v>
      </c>
      <c r="B63" s="265"/>
      <c r="C63" s="264" t="s">
        <v>24</v>
      </c>
      <c r="D63" s="281"/>
      <c r="E63" s="265"/>
      <c r="F63" s="113">
        <v>0</v>
      </c>
      <c r="G63" s="114">
        <v>442.95</v>
      </c>
      <c r="H63" s="115">
        <f t="shared" si="1"/>
        <v>0</v>
      </c>
    </row>
    <row r="64" spans="1:8" ht="15" customHeight="1" x14ac:dyDescent="0.25">
      <c r="A64" s="292">
        <v>3132</v>
      </c>
      <c r="B64" s="292"/>
      <c r="C64" s="292" t="s">
        <v>69</v>
      </c>
      <c r="D64" s="292"/>
      <c r="E64" s="292"/>
      <c r="F64" s="113">
        <v>0</v>
      </c>
      <c r="G64" s="114">
        <v>73.08</v>
      </c>
      <c r="H64" s="115">
        <f t="shared" si="1"/>
        <v>0</v>
      </c>
    </row>
    <row r="65" spans="1:8" x14ac:dyDescent="0.25">
      <c r="A65" s="273" t="s">
        <v>119</v>
      </c>
      <c r="B65" s="274"/>
      <c r="C65" s="273" t="s">
        <v>12</v>
      </c>
      <c r="D65" s="275"/>
      <c r="E65" s="274"/>
      <c r="F65" s="111">
        <f>SUM(F66:F74)</f>
        <v>18475</v>
      </c>
      <c r="G65" s="111">
        <f>SUM(G66:G74)</f>
        <v>5056.76</v>
      </c>
      <c r="H65" s="112">
        <f t="shared" si="1"/>
        <v>0.27370825439783492</v>
      </c>
    </row>
    <row r="66" spans="1:8" x14ac:dyDescent="0.25">
      <c r="A66" s="264">
        <v>3211</v>
      </c>
      <c r="B66" s="265"/>
      <c r="C66" s="264" t="s">
        <v>26</v>
      </c>
      <c r="D66" s="281"/>
      <c r="E66" s="265"/>
      <c r="F66" s="113">
        <v>900</v>
      </c>
      <c r="G66" s="114">
        <v>703.33</v>
      </c>
      <c r="H66" s="115">
        <f t="shared" si="1"/>
        <v>0.78147777777777783</v>
      </c>
    </row>
    <row r="67" spans="1:8" x14ac:dyDescent="0.25">
      <c r="A67" s="264">
        <v>3213</v>
      </c>
      <c r="B67" s="265"/>
      <c r="C67" s="264" t="s">
        <v>71</v>
      </c>
      <c r="D67" s="281"/>
      <c r="E67" s="265"/>
      <c r="F67" s="113">
        <v>200</v>
      </c>
      <c r="G67" s="114">
        <v>100</v>
      </c>
      <c r="H67" s="115">
        <f t="shared" si="1"/>
        <v>0.5</v>
      </c>
    </row>
    <row r="68" spans="1:8" x14ac:dyDescent="0.25">
      <c r="A68" s="264">
        <v>3221</v>
      </c>
      <c r="B68" s="265"/>
      <c r="C68" s="276" t="s">
        <v>73</v>
      </c>
      <c r="D68" s="277"/>
      <c r="E68" s="278"/>
      <c r="F68" s="113">
        <v>2750</v>
      </c>
      <c r="G68" s="114">
        <v>880.86</v>
      </c>
      <c r="H68" s="115">
        <f t="shared" si="1"/>
        <v>0.3203127272727273</v>
      </c>
    </row>
    <row r="69" spans="1:8" x14ac:dyDescent="0.25">
      <c r="A69" s="264">
        <v>3223</v>
      </c>
      <c r="B69" s="265"/>
      <c r="C69" s="276" t="s">
        <v>75</v>
      </c>
      <c r="D69" s="277"/>
      <c r="E69" s="278"/>
      <c r="F69" s="113">
        <v>13000</v>
      </c>
      <c r="G69" s="114">
        <v>2771.56</v>
      </c>
      <c r="H69" s="115">
        <f t="shared" si="1"/>
        <v>0.21319692307692306</v>
      </c>
    </row>
    <row r="70" spans="1:8" x14ac:dyDescent="0.25">
      <c r="A70" s="119">
        <v>3225</v>
      </c>
      <c r="B70" s="120"/>
      <c r="C70" s="264" t="s">
        <v>125</v>
      </c>
      <c r="D70" s="281"/>
      <c r="E70" s="265"/>
      <c r="F70" s="113">
        <v>0</v>
      </c>
      <c r="G70" s="114">
        <v>439.8</v>
      </c>
      <c r="H70" s="115">
        <f t="shared" si="1"/>
        <v>0</v>
      </c>
    </row>
    <row r="71" spans="1:8" x14ac:dyDescent="0.25">
      <c r="A71" s="264">
        <v>3231</v>
      </c>
      <c r="B71" s="265"/>
      <c r="C71" s="264" t="s">
        <v>80</v>
      </c>
      <c r="D71" s="266"/>
      <c r="E71" s="267"/>
      <c r="F71" s="113">
        <v>265</v>
      </c>
      <c r="G71" s="114">
        <v>0</v>
      </c>
      <c r="H71" s="115">
        <f t="shared" si="1"/>
        <v>0</v>
      </c>
    </row>
    <row r="72" spans="1:8" x14ac:dyDescent="0.25">
      <c r="A72" s="264">
        <v>3232</v>
      </c>
      <c r="B72" s="265"/>
      <c r="C72" s="282" t="s">
        <v>81</v>
      </c>
      <c r="D72" s="283"/>
      <c r="E72" s="284"/>
      <c r="F72" s="113">
        <v>600</v>
      </c>
      <c r="G72" s="114">
        <v>0</v>
      </c>
      <c r="H72" s="115">
        <f t="shared" si="1"/>
        <v>0</v>
      </c>
    </row>
    <row r="73" spans="1:8" x14ac:dyDescent="0.25">
      <c r="A73" s="264">
        <v>3234</v>
      </c>
      <c r="B73" s="265"/>
      <c r="C73" s="282" t="s">
        <v>83</v>
      </c>
      <c r="D73" s="283"/>
      <c r="E73" s="284"/>
      <c r="F73" s="113">
        <v>600</v>
      </c>
      <c r="G73" s="114">
        <v>161.21</v>
      </c>
      <c r="H73" s="115">
        <f t="shared" si="1"/>
        <v>0.26868333333333333</v>
      </c>
    </row>
    <row r="74" spans="1:8" x14ac:dyDescent="0.25">
      <c r="A74" s="119">
        <v>3236</v>
      </c>
      <c r="B74" s="120"/>
      <c r="C74" s="282" t="s">
        <v>85</v>
      </c>
      <c r="D74" s="283"/>
      <c r="E74" s="284"/>
      <c r="F74" s="113">
        <v>160</v>
      </c>
      <c r="G74" s="114">
        <v>0</v>
      </c>
      <c r="H74" s="115">
        <f t="shared" si="1"/>
        <v>0</v>
      </c>
    </row>
    <row r="75" spans="1:8" x14ac:dyDescent="0.25">
      <c r="A75" s="273">
        <v>38</v>
      </c>
      <c r="B75" s="274"/>
      <c r="C75" s="273" t="s">
        <v>100</v>
      </c>
      <c r="D75" s="275"/>
      <c r="E75" s="274"/>
      <c r="F75" s="111">
        <f>F76</f>
        <v>1700</v>
      </c>
      <c r="G75" s="111">
        <f>G76</f>
        <v>0</v>
      </c>
      <c r="H75" s="112">
        <f t="shared" si="1"/>
        <v>0</v>
      </c>
    </row>
    <row r="76" spans="1:8" x14ac:dyDescent="0.25">
      <c r="A76" s="119">
        <v>3812</v>
      </c>
      <c r="B76" s="120"/>
      <c r="C76" s="122" t="s">
        <v>101</v>
      </c>
      <c r="D76" s="123"/>
      <c r="E76" s="124"/>
      <c r="F76" s="113">
        <v>1700</v>
      </c>
      <c r="G76" s="114">
        <v>0</v>
      </c>
      <c r="H76" s="115">
        <f t="shared" si="1"/>
        <v>0</v>
      </c>
    </row>
    <row r="77" spans="1:8" x14ac:dyDescent="0.25">
      <c r="A77" s="273">
        <v>42</v>
      </c>
      <c r="B77" s="274"/>
      <c r="C77" s="273" t="s">
        <v>102</v>
      </c>
      <c r="D77" s="275"/>
      <c r="E77" s="274"/>
      <c r="F77" s="111">
        <f>SUM(F78:F78)</f>
        <v>1500</v>
      </c>
      <c r="G77" s="111">
        <f>SUM(G78:G78)</f>
        <v>0</v>
      </c>
      <c r="H77" s="112">
        <f t="shared" si="1"/>
        <v>0</v>
      </c>
    </row>
    <row r="78" spans="1:8" x14ac:dyDescent="0.25">
      <c r="A78" s="264">
        <v>4241</v>
      </c>
      <c r="B78" s="265"/>
      <c r="C78" s="264" t="s">
        <v>110</v>
      </c>
      <c r="D78" s="281"/>
      <c r="E78" s="265"/>
      <c r="F78" s="113">
        <v>1500</v>
      </c>
      <c r="G78" s="114">
        <v>0</v>
      </c>
      <c r="H78" s="115">
        <f t="shared" si="1"/>
        <v>0</v>
      </c>
    </row>
    <row r="79" spans="1:8" ht="20.100000000000001" customHeight="1" x14ac:dyDescent="0.25">
      <c r="A79" s="268" t="s">
        <v>191</v>
      </c>
      <c r="B79" s="269"/>
      <c r="C79" s="270" t="s">
        <v>151</v>
      </c>
      <c r="D79" s="271"/>
      <c r="E79" s="272"/>
      <c r="F79" s="134">
        <f>F80+F83</f>
        <v>0</v>
      </c>
      <c r="G79" s="134">
        <f>G80+G83</f>
        <v>9075.89</v>
      </c>
      <c r="H79" s="135">
        <f t="shared" ref="H79:H86" si="2">+IFERROR(G79/F79,)</f>
        <v>0</v>
      </c>
    </row>
    <row r="80" spans="1:8" x14ac:dyDescent="0.25">
      <c r="A80" s="273" t="s">
        <v>119</v>
      </c>
      <c r="B80" s="274"/>
      <c r="C80" s="273" t="s">
        <v>12</v>
      </c>
      <c r="D80" s="275"/>
      <c r="E80" s="274"/>
      <c r="F80" s="111">
        <f>SUM(F81:F82)</f>
        <v>0</v>
      </c>
      <c r="G80" s="111">
        <f>SUM(G81:G82)</f>
        <v>3797.41</v>
      </c>
      <c r="H80" s="112">
        <f t="shared" si="2"/>
        <v>0</v>
      </c>
    </row>
    <row r="81" spans="1:8" ht="15" customHeight="1" x14ac:dyDescent="0.25">
      <c r="A81" s="264">
        <v>3221</v>
      </c>
      <c r="B81" s="265"/>
      <c r="C81" s="276" t="s">
        <v>73</v>
      </c>
      <c r="D81" s="277"/>
      <c r="E81" s="278"/>
      <c r="F81" s="113">
        <v>0</v>
      </c>
      <c r="G81" s="114">
        <v>1804.5</v>
      </c>
      <c r="H81" s="115">
        <f t="shared" si="2"/>
        <v>0</v>
      </c>
    </row>
    <row r="82" spans="1:8" x14ac:dyDescent="0.25">
      <c r="A82" s="187">
        <v>3225</v>
      </c>
      <c r="B82" s="188"/>
      <c r="C82" s="264" t="s">
        <v>125</v>
      </c>
      <c r="D82" s="281"/>
      <c r="E82" s="265"/>
      <c r="F82" s="113">
        <v>0</v>
      </c>
      <c r="G82" s="114">
        <v>1992.91</v>
      </c>
      <c r="H82" s="115">
        <f t="shared" si="2"/>
        <v>0</v>
      </c>
    </row>
    <row r="83" spans="1:8" x14ac:dyDescent="0.25">
      <c r="A83" s="273">
        <v>42</v>
      </c>
      <c r="B83" s="274"/>
      <c r="C83" s="273" t="s">
        <v>102</v>
      </c>
      <c r="D83" s="275"/>
      <c r="E83" s="274"/>
      <c r="F83" s="111">
        <f>SUM(F84:F86)</f>
        <v>0</v>
      </c>
      <c r="G83" s="111">
        <f>SUM(G84:G86)</f>
        <v>5278.48</v>
      </c>
      <c r="H83" s="112">
        <f t="shared" si="2"/>
        <v>0</v>
      </c>
    </row>
    <row r="84" spans="1:8" x14ac:dyDescent="0.25">
      <c r="A84" s="264">
        <v>4221</v>
      </c>
      <c r="B84" s="265"/>
      <c r="C84" s="264" t="s">
        <v>104</v>
      </c>
      <c r="D84" s="281"/>
      <c r="E84" s="265"/>
      <c r="F84" s="113">
        <v>0</v>
      </c>
      <c r="G84" s="114">
        <v>3106.99</v>
      </c>
      <c r="H84" s="115">
        <f t="shared" si="2"/>
        <v>0</v>
      </c>
    </row>
    <row r="85" spans="1:8" x14ac:dyDescent="0.25">
      <c r="A85" s="264">
        <v>4222</v>
      </c>
      <c r="B85" s="265"/>
      <c r="C85" s="264" t="s">
        <v>105</v>
      </c>
      <c r="D85" s="281"/>
      <c r="E85" s="265"/>
      <c r="F85" s="113">
        <v>0</v>
      </c>
      <c r="G85" s="114">
        <v>1472.49</v>
      </c>
      <c r="H85" s="115">
        <f t="shared" si="2"/>
        <v>0</v>
      </c>
    </row>
    <row r="86" spans="1:8" x14ac:dyDescent="0.25">
      <c r="A86" s="264">
        <v>4227</v>
      </c>
      <c r="B86" s="265"/>
      <c r="C86" s="264" t="s">
        <v>108</v>
      </c>
      <c r="D86" s="281"/>
      <c r="E86" s="265"/>
      <c r="F86" s="113">
        <v>0</v>
      </c>
      <c r="G86" s="114">
        <v>699</v>
      </c>
      <c r="H86" s="115">
        <f t="shared" si="2"/>
        <v>0</v>
      </c>
    </row>
    <row r="87" spans="1:8" ht="24.95" customHeight="1" x14ac:dyDescent="0.25">
      <c r="A87" s="301" t="s">
        <v>154</v>
      </c>
      <c r="B87" s="302"/>
      <c r="C87" s="301" t="s">
        <v>155</v>
      </c>
      <c r="D87" s="303"/>
      <c r="E87" s="302"/>
      <c r="F87" s="129">
        <f>F88+F95</f>
        <v>200795</v>
      </c>
      <c r="G87" s="129">
        <f>G88+G95</f>
        <v>104024.21999999999</v>
      </c>
      <c r="H87" s="130">
        <f t="shared" si="1"/>
        <v>0.51806180432779692</v>
      </c>
    </row>
    <row r="88" spans="1:8" ht="20.100000000000001" customHeight="1" x14ac:dyDescent="0.25">
      <c r="A88" s="297" t="s">
        <v>145</v>
      </c>
      <c r="B88" s="297"/>
      <c r="C88" s="298" t="s">
        <v>146</v>
      </c>
      <c r="D88" s="298"/>
      <c r="E88" s="298"/>
      <c r="F88" s="132">
        <f>F89+F93</f>
        <v>154300</v>
      </c>
      <c r="G88" s="132">
        <f>G89+G93</f>
        <v>78824.98</v>
      </c>
      <c r="H88" s="133">
        <f t="shared" si="1"/>
        <v>0.51085534672715482</v>
      </c>
    </row>
    <row r="89" spans="1:8" x14ac:dyDescent="0.25">
      <c r="A89" s="273">
        <v>31</v>
      </c>
      <c r="B89" s="274"/>
      <c r="C89" s="273" t="s">
        <v>5</v>
      </c>
      <c r="D89" s="275"/>
      <c r="E89" s="274"/>
      <c r="F89" s="116">
        <f>SUM(F90:F92)</f>
        <v>152300</v>
      </c>
      <c r="G89" s="116">
        <f>SUM(G90:G92)</f>
        <v>78304.42</v>
      </c>
      <c r="H89" s="112">
        <f t="shared" si="1"/>
        <v>0.51414589625738671</v>
      </c>
    </row>
    <row r="90" spans="1:8" x14ac:dyDescent="0.25">
      <c r="A90" s="264">
        <v>3111</v>
      </c>
      <c r="B90" s="265"/>
      <c r="C90" s="264" t="s">
        <v>24</v>
      </c>
      <c r="D90" s="281"/>
      <c r="E90" s="265"/>
      <c r="F90" s="113">
        <v>125000</v>
      </c>
      <c r="G90" s="114">
        <v>65669.039999999994</v>
      </c>
      <c r="H90" s="115">
        <f t="shared" si="1"/>
        <v>0.52535231999999998</v>
      </c>
    </row>
    <row r="91" spans="1:8" x14ac:dyDescent="0.25">
      <c r="A91" s="292">
        <v>3121</v>
      </c>
      <c r="B91" s="292"/>
      <c r="C91" s="292" t="s">
        <v>67</v>
      </c>
      <c r="D91" s="292"/>
      <c r="E91" s="292"/>
      <c r="F91" s="113">
        <v>6600</v>
      </c>
      <c r="G91" s="114">
        <v>1800</v>
      </c>
      <c r="H91" s="115">
        <f t="shared" si="1"/>
        <v>0.27272727272727271</v>
      </c>
    </row>
    <row r="92" spans="1:8" x14ac:dyDescent="0.25">
      <c r="A92" s="264">
        <v>3132</v>
      </c>
      <c r="B92" s="265"/>
      <c r="C92" s="264" t="s">
        <v>69</v>
      </c>
      <c r="D92" s="281"/>
      <c r="E92" s="265"/>
      <c r="F92" s="113">
        <v>20700</v>
      </c>
      <c r="G92" s="114">
        <v>10835.38</v>
      </c>
      <c r="H92" s="115">
        <f t="shared" si="1"/>
        <v>0.52344830917874396</v>
      </c>
    </row>
    <row r="93" spans="1:8" x14ac:dyDescent="0.25">
      <c r="A93" s="288" t="s">
        <v>119</v>
      </c>
      <c r="B93" s="288"/>
      <c r="C93" s="288" t="s">
        <v>12</v>
      </c>
      <c r="D93" s="288"/>
      <c r="E93" s="288"/>
      <c r="F93" s="111">
        <f>F94</f>
        <v>2000</v>
      </c>
      <c r="G93" s="111">
        <f>G94</f>
        <v>520.55999999999995</v>
      </c>
      <c r="H93" s="112">
        <f t="shared" si="1"/>
        <v>0.26027999999999996</v>
      </c>
    </row>
    <row r="94" spans="1:8" x14ac:dyDescent="0.25">
      <c r="A94" s="264">
        <v>3212</v>
      </c>
      <c r="B94" s="265"/>
      <c r="C94" s="289" t="s">
        <v>141</v>
      </c>
      <c r="D94" s="290"/>
      <c r="E94" s="291"/>
      <c r="F94" s="113">
        <v>2000</v>
      </c>
      <c r="G94" s="114">
        <v>520.55999999999995</v>
      </c>
      <c r="H94" s="115">
        <f t="shared" si="1"/>
        <v>0.26027999999999996</v>
      </c>
    </row>
    <row r="95" spans="1:8" ht="18.75" customHeight="1" x14ac:dyDescent="0.25">
      <c r="A95" s="297" t="s">
        <v>213</v>
      </c>
      <c r="B95" s="297"/>
      <c r="C95" s="300" t="s">
        <v>153</v>
      </c>
      <c r="D95" s="300"/>
      <c r="E95" s="300"/>
      <c r="F95" s="134">
        <f>F96</f>
        <v>46495</v>
      </c>
      <c r="G95" s="134">
        <f>G96</f>
        <v>25199.239999999994</v>
      </c>
      <c r="H95" s="135">
        <f t="shared" ref="H95:H135" si="3">+IFERROR(G95/F95,)</f>
        <v>0.5419774169265511</v>
      </c>
    </row>
    <row r="96" spans="1:8" ht="15" customHeight="1" x14ac:dyDescent="0.25">
      <c r="A96" s="273" t="s">
        <v>119</v>
      </c>
      <c r="B96" s="274"/>
      <c r="C96" s="273" t="s">
        <v>12</v>
      </c>
      <c r="D96" s="275"/>
      <c r="E96" s="274"/>
      <c r="F96" s="111">
        <f>SUM(F97:F104)</f>
        <v>46495</v>
      </c>
      <c r="G96" s="111">
        <f>SUM(G97:G104)</f>
        <v>25199.239999999994</v>
      </c>
      <c r="H96" s="112">
        <f t="shared" si="3"/>
        <v>0.5419774169265511</v>
      </c>
    </row>
    <row r="97" spans="1:8" x14ac:dyDescent="0.25">
      <c r="A97" s="264" t="s">
        <v>122</v>
      </c>
      <c r="B97" s="265"/>
      <c r="C97" s="264" t="s">
        <v>180</v>
      </c>
      <c r="D97" s="281"/>
      <c r="E97" s="265"/>
      <c r="F97" s="113">
        <v>1595</v>
      </c>
      <c r="G97" s="114">
        <v>495.6</v>
      </c>
      <c r="H97" s="115">
        <f t="shared" si="3"/>
        <v>0.31072100313479623</v>
      </c>
    </row>
    <row r="98" spans="1:8" x14ac:dyDescent="0.25">
      <c r="A98" s="119">
        <v>3222</v>
      </c>
      <c r="B98" s="120"/>
      <c r="C98" s="264" t="s">
        <v>74</v>
      </c>
      <c r="D98" s="281"/>
      <c r="E98" s="265"/>
      <c r="F98" s="113">
        <v>26000</v>
      </c>
      <c r="G98" s="114">
        <v>18865.8</v>
      </c>
      <c r="H98" s="115">
        <f t="shared" si="3"/>
        <v>0.72560769230769229</v>
      </c>
    </row>
    <row r="99" spans="1:8" x14ac:dyDescent="0.25">
      <c r="A99" s="119">
        <v>3225</v>
      </c>
      <c r="B99" s="120"/>
      <c r="C99" s="264" t="s">
        <v>125</v>
      </c>
      <c r="D99" s="281"/>
      <c r="E99" s="265"/>
      <c r="F99" s="113">
        <v>600</v>
      </c>
      <c r="G99" s="114">
        <v>623.19000000000005</v>
      </c>
      <c r="H99" s="115">
        <f t="shared" si="3"/>
        <v>1.0386500000000001</v>
      </c>
    </row>
    <row r="100" spans="1:8" x14ac:dyDescent="0.25">
      <c r="A100" s="264">
        <v>3227</v>
      </c>
      <c r="B100" s="265"/>
      <c r="C100" s="264" t="s">
        <v>156</v>
      </c>
      <c r="D100" s="281"/>
      <c r="E100" s="265"/>
      <c r="F100" s="113">
        <v>300</v>
      </c>
      <c r="G100" s="114">
        <v>397.85</v>
      </c>
      <c r="H100" s="115">
        <f t="shared" si="3"/>
        <v>1.3261666666666667</v>
      </c>
    </row>
    <row r="101" spans="1:8" x14ac:dyDescent="0.25">
      <c r="A101" s="264">
        <v>3232</v>
      </c>
      <c r="B101" s="265"/>
      <c r="C101" s="264" t="s">
        <v>81</v>
      </c>
      <c r="D101" s="281"/>
      <c r="E101" s="265"/>
      <c r="F101" s="113">
        <v>18000</v>
      </c>
      <c r="G101" s="114">
        <v>260</v>
      </c>
      <c r="H101" s="115">
        <f t="shared" si="3"/>
        <v>1.4444444444444444E-2</v>
      </c>
    </row>
    <row r="102" spans="1:8" x14ac:dyDescent="0.25">
      <c r="A102" s="264">
        <v>3234</v>
      </c>
      <c r="B102" s="265"/>
      <c r="C102" s="264" t="s">
        <v>83</v>
      </c>
      <c r="D102" s="281"/>
      <c r="E102" s="265"/>
      <c r="F102" s="113">
        <v>0</v>
      </c>
      <c r="G102" s="114">
        <v>3893.3</v>
      </c>
      <c r="H102" s="115">
        <f t="shared" si="3"/>
        <v>0</v>
      </c>
    </row>
    <row r="103" spans="1:8" x14ac:dyDescent="0.25">
      <c r="A103" s="264">
        <v>3236</v>
      </c>
      <c r="B103" s="265"/>
      <c r="C103" s="264" t="s">
        <v>85</v>
      </c>
      <c r="D103" s="281"/>
      <c r="E103" s="265"/>
      <c r="F103" s="113">
        <v>0</v>
      </c>
      <c r="G103" s="114">
        <v>502.75</v>
      </c>
      <c r="H103" s="115">
        <f t="shared" ref="H103" si="4">+IFERROR(G103/F103,)</f>
        <v>0</v>
      </c>
    </row>
    <row r="104" spans="1:8" x14ac:dyDescent="0.25">
      <c r="A104" s="264">
        <v>3238</v>
      </c>
      <c r="B104" s="265"/>
      <c r="C104" s="264" t="s">
        <v>87</v>
      </c>
      <c r="D104" s="281"/>
      <c r="E104" s="265"/>
      <c r="F104" s="113">
        <v>0</v>
      </c>
      <c r="G104" s="114">
        <v>160.75</v>
      </c>
      <c r="H104" s="115">
        <f t="shared" si="3"/>
        <v>0</v>
      </c>
    </row>
    <row r="105" spans="1:8" ht="24.95" customHeight="1" x14ac:dyDescent="0.25">
      <c r="A105" s="296" t="s">
        <v>157</v>
      </c>
      <c r="B105" s="296"/>
      <c r="C105" s="296" t="s">
        <v>158</v>
      </c>
      <c r="D105" s="296"/>
      <c r="E105" s="296"/>
      <c r="F105" s="129">
        <f t="shared" ref="F105:G107" si="5">F106</f>
        <v>17800</v>
      </c>
      <c r="G105" s="129">
        <f t="shared" si="5"/>
        <v>8513.75</v>
      </c>
      <c r="H105" s="130">
        <f t="shared" si="3"/>
        <v>0.47830056179775282</v>
      </c>
    </row>
    <row r="106" spans="1:8" ht="20.100000000000001" customHeight="1" x14ac:dyDescent="0.25">
      <c r="A106" s="297" t="s">
        <v>145</v>
      </c>
      <c r="B106" s="297"/>
      <c r="C106" s="298" t="s">
        <v>146</v>
      </c>
      <c r="D106" s="298"/>
      <c r="E106" s="298"/>
      <c r="F106" s="132">
        <f t="shared" si="5"/>
        <v>17800</v>
      </c>
      <c r="G106" s="132">
        <f t="shared" si="5"/>
        <v>8513.75</v>
      </c>
      <c r="H106" s="133">
        <f t="shared" si="3"/>
        <v>0.47830056179775282</v>
      </c>
    </row>
    <row r="107" spans="1:8" x14ac:dyDescent="0.25">
      <c r="A107" s="288">
        <v>32</v>
      </c>
      <c r="B107" s="288"/>
      <c r="C107" s="288" t="s">
        <v>12</v>
      </c>
      <c r="D107" s="288"/>
      <c r="E107" s="288"/>
      <c r="F107" s="111">
        <f t="shared" si="5"/>
        <v>17800</v>
      </c>
      <c r="G107" s="111">
        <f t="shared" si="5"/>
        <v>8513.75</v>
      </c>
      <c r="H107" s="112">
        <f t="shared" si="3"/>
        <v>0.47830056179775282</v>
      </c>
    </row>
    <row r="108" spans="1:8" x14ac:dyDescent="0.25">
      <c r="A108" s="264">
        <v>3232</v>
      </c>
      <c r="B108" s="265"/>
      <c r="C108" s="292" t="s">
        <v>81</v>
      </c>
      <c r="D108" s="292"/>
      <c r="E108" s="292"/>
      <c r="F108" s="113">
        <v>17800</v>
      </c>
      <c r="G108" s="114">
        <v>8513.75</v>
      </c>
      <c r="H108" s="115">
        <f t="shared" si="3"/>
        <v>0.47830056179775282</v>
      </c>
    </row>
    <row r="109" spans="1:8" ht="24.95" customHeight="1" x14ac:dyDescent="0.25">
      <c r="A109" s="296" t="s">
        <v>159</v>
      </c>
      <c r="B109" s="296"/>
      <c r="C109" s="296" t="s">
        <v>160</v>
      </c>
      <c r="D109" s="296"/>
      <c r="E109" s="296"/>
      <c r="F109" s="129">
        <f t="shared" ref="F109:G109" si="6">F110</f>
        <v>24000</v>
      </c>
      <c r="G109" s="129">
        <f t="shared" si="6"/>
        <v>13865.279999999999</v>
      </c>
      <c r="H109" s="130">
        <f t="shared" si="3"/>
        <v>0.5777199999999999</v>
      </c>
    </row>
    <row r="110" spans="1:8" ht="20.100000000000001" customHeight="1" x14ac:dyDescent="0.25">
      <c r="A110" s="297" t="s">
        <v>145</v>
      </c>
      <c r="B110" s="297"/>
      <c r="C110" s="298" t="s">
        <v>146</v>
      </c>
      <c r="D110" s="298"/>
      <c r="E110" s="298"/>
      <c r="F110" s="132">
        <f>F111+F115</f>
        <v>24000</v>
      </c>
      <c r="G110" s="132">
        <f>G111+G115</f>
        <v>13865.279999999999</v>
      </c>
      <c r="H110" s="133">
        <f t="shared" si="3"/>
        <v>0.5777199999999999</v>
      </c>
    </row>
    <row r="111" spans="1:8" x14ac:dyDescent="0.25">
      <c r="A111" s="288">
        <v>31</v>
      </c>
      <c r="B111" s="288"/>
      <c r="C111" s="288" t="s">
        <v>5</v>
      </c>
      <c r="D111" s="288"/>
      <c r="E111" s="288"/>
      <c r="F111" s="111">
        <f>SUM(F112:F114)</f>
        <v>22500</v>
      </c>
      <c r="G111" s="111">
        <f>SUM(G112:G114)</f>
        <v>11783.15</v>
      </c>
      <c r="H111" s="112">
        <f t="shared" si="3"/>
        <v>0.52369555555555558</v>
      </c>
    </row>
    <row r="112" spans="1:8" x14ac:dyDescent="0.25">
      <c r="A112" s="264">
        <v>3111</v>
      </c>
      <c r="B112" s="265"/>
      <c r="C112" s="264" t="s">
        <v>24</v>
      </c>
      <c r="D112" s="281"/>
      <c r="E112" s="265"/>
      <c r="F112" s="113">
        <v>19000</v>
      </c>
      <c r="G112" s="114">
        <v>10028.459999999999</v>
      </c>
      <c r="H112" s="115">
        <f t="shared" si="3"/>
        <v>0.52781368421052632</v>
      </c>
    </row>
    <row r="113" spans="1:8" x14ac:dyDescent="0.25">
      <c r="A113" s="264">
        <v>3121</v>
      </c>
      <c r="B113" s="265"/>
      <c r="C113" s="264" t="s">
        <v>67</v>
      </c>
      <c r="D113" s="281"/>
      <c r="E113" s="265"/>
      <c r="F113" s="113">
        <v>0</v>
      </c>
      <c r="G113" s="114">
        <v>100</v>
      </c>
      <c r="H113" s="115">
        <f t="shared" si="3"/>
        <v>0</v>
      </c>
    </row>
    <row r="114" spans="1:8" x14ac:dyDescent="0.25">
      <c r="A114" s="264">
        <v>3132</v>
      </c>
      <c r="B114" s="265"/>
      <c r="C114" s="264" t="s">
        <v>69</v>
      </c>
      <c r="D114" s="281"/>
      <c r="E114" s="265"/>
      <c r="F114" s="113">
        <v>3500</v>
      </c>
      <c r="G114" s="114">
        <v>1654.69</v>
      </c>
      <c r="H114" s="115">
        <f t="shared" si="3"/>
        <v>0.47276857142857143</v>
      </c>
    </row>
    <row r="115" spans="1:8" x14ac:dyDescent="0.25">
      <c r="A115" s="288" t="s">
        <v>119</v>
      </c>
      <c r="B115" s="288"/>
      <c r="C115" s="288" t="s">
        <v>12</v>
      </c>
      <c r="D115" s="288"/>
      <c r="E115" s="288"/>
      <c r="F115" s="111">
        <f>F116</f>
        <v>1500</v>
      </c>
      <c r="G115" s="111">
        <f>G116</f>
        <v>2082.13</v>
      </c>
      <c r="H115" s="112">
        <f t="shared" si="3"/>
        <v>1.3880866666666667</v>
      </c>
    </row>
    <row r="116" spans="1:8" x14ac:dyDescent="0.25">
      <c r="A116" s="264">
        <v>3212</v>
      </c>
      <c r="B116" s="265"/>
      <c r="C116" s="289" t="s">
        <v>141</v>
      </c>
      <c r="D116" s="290"/>
      <c r="E116" s="291"/>
      <c r="F116" s="113">
        <v>1500</v>
      </c>
      <c r="G116" s="114">
        <v>2082.13</v>
      </c>
      <c r="H116" s="115">
        <f t="shared" si="3"/>
        <v>1.3880866666666667</v>
      </c>
    </row>
    <row r="117" spans="1:8" ht="24.95" customHeight="1" x14ac:dyDescent="0.25">
      <c r="A117" s="296" t="s">
        <v>161</v>
      </c>
      <c r="B117" s="296"/>
      <c r="C117" s="296" t="s">
        <v>162</v>
      </c>
      <c r="D117" s="296"/>
      <c r="E117" s="296"/>
      <c r="F117" s="129">
        <f>F118+F125</f>
        <v>200700</v>
      </c>
      <c r="G117" s="129">
        <f>G118+G125</f>
        <v>88562.94</v>
      </c>
      <c r="H117" s="130">
        <f t="shared" si="3"/>
        <v>0.44127025411061288</v>
      </c>
    </row>
    <row r="118" spans="1:8" ht="20.100000000000001" customHeight="1" x14ac:dyDescent="0.25">
      <c r="A118" s="297" t="s">
        <v>145</v>
      </c>
      <c r="B118" s="297"/>
      <c r="C118" s="298" t="s">
        <v>146</v>
      </c>
      <c r="D118" s="298"/>
      <c r="E118" s="298"/>
      <c r="F118" s="132">
        <f>F119+F123</f>
        <v>127600</v>
      </c>
      <c r="G118" s="132">
        <f>G119+G123</f>
        <v>53264.82</v>
      </c>
      <c r="H118" s="133">
        <f t="shared" si="3"/>
        <v>0.41743589341692788</v>
      </c>
    </row>
    <row r="119" spans="1:8" x14ac:dyDescent="0.25">
      <c r="A119" s="288">
        <v>31</v>
      </c>
      <c r="B119" s="288"/>
      <c r="C119" s="288" t="s">
        <v>5</v>
      </c>
      <c r="D119" s="288"/>
      <c r="E119" s="288"/>
      <c r="F119" s="111">
        <f>SUM(F120:F122)</f>
        <v>123600</v>
      </c>
      <c r="G119" s="111">
        <f>SUM(G120:G122)</f>
        <v>52870.81</v>
      </c>
      <c r="H119" s="112">
        <f t="shared" si="3"/>
        <v>0.42775736245954693</v>
      </c>
    </row>
    <row r="120" spans="1:8" x14ac:dyDescent="0.25">
      <c r="A120" s="264">
        <v>3111</v>
      </c>
      <c r="B120" s="265"/>
      <c r="C120" s="264" t="s">
        <v>24</v>
      </c>
      <c r="D120" s="281"/>
      <c r="E120" s="265"/>
      <c r="F120" s="113">
        <v>95000</v>
      </c>
      <c r="G120" s="114">
        <v>40232.5</v>
      </c>
      <c r="H120" s="115">
        <f t="shared" si="3"/>
        <v>0.42349999999999999</v>
      </c>
    </row>
    <row r="121" spans="1:8" x14ac:dyDescent="0.25">
      <c r="A121" s="292">
        <v>3121</v>
      </c>
      <c r="B121" s="292"/>
      <c r="C121" s="292" t="s">
        <v>67</v>
      </c>
      <c r="D121" s="292"/>
      <c r="E121" s="292"/>
      <c r="F121" s="113">
        <v>12900</v>
      </c>
      <c r="G121" s="114">
        <v>6000</v>
      </c>
      <c r="H121" s="112">
        <f t="shared" si="3"/>
        <v>0.46511627906976744</v>
      </c>
    </row>
    <row r="122" spans="1:8" x14ac:dyDescent="0.25">
      <c r="A122" s="119">
        <v>3132</v>
      </c>
      <c r="B122" s="120"/>
      <c r="C122" s="264" t="s">
        <v>69</v>
      </c>
      <c r="D122" s="281"/>
      <c r="E122" s="265"/>
      <c r="F122" s="113">
        <v>15700</v>
      </c>
      <c r="G122" s="114">
        <v>6638.31</v>
      </c>
      <c r="H122" s="115">
        <f t="shared" si="3"/>
        <v>0.42282229299363061</v>
      </c>
    </row>
    <row r="123" spans="1:8" x14ac:dyDescent="0.25">
      <c r="A123" s="288" t="s">
        <v>119</v>
      </c>
      <c r="B123" s="288"/>
      <c r="C123" s="288" t="s">
        <v>12</v>
      </c>
      <c r="D123" s="288"/>
      <c r="E123" s="288"/>
      <c r="F123" s="111">
        <f>F124</f>
        <v>4000</v>
      </c>
      <c r="G123" s="111">
        <f>G124</f>
        <v>394.01</v>
      </c>
      <c r="H123" s="112">
        <f t="shared" si="3"/>
        <v>9.8502499999999993E-2</v>
      </c>
    </row>
    <row r="124" spans="1:8" x14ac:dyDescent="0.25">
      <c r="A124" s="264">
        <v>3212</v>
      </c>
      <c r="B124" s="265"/>
      <c r="C124" s="289" t="s">
        <v>141</v>
      </c>
      <c r="D124" s="290"/>
      <c r="E124" s="291"/>
      <c r="F124" s="113">
        <v>4000</v>
      </c>
      <c r="G124" s="114">
        <v>394.01</v>
      </c>
      <c r="H124" s="115">
        <f t="shared" si="3"/>
        <v>9.8502499999999993E-2</v>
      </c>
    </row>
    <row r="125" spans="1:8" ht="20.100000000000001" customHeight="1" x14ac:dyDescent="0.25">
      <c r="A125" s="297" t="s">
        <v>214</v>
      </c>
      <c r="B125" s="297"/>
      <c r="C125" s="298" t="s">
        <v>163</v>
      </c>
      <c r="D125" s="298"/>
      <c r="E125" s="298"/>
      <c r="F125" s="132">
        <f>F126+F129</f>
        <v>73100</v>
      </c>
      <c r="G125" s="132">
        <f>G126+G129</f>
        <v>35298.120000000003</v>
      </c>
      <c r="H125" s="133">
        <f t="shared" si="3"/>
        <v>0.48287441860465119</v>
      </c>
    </row>
    <row r="126" spans="1:8" x14ac:dyDescent="0.25">
      <c r="A126" s="288">
        <v>31</v>
      </c>
      <c r="B126" s="288"/>
      <c r="C126" s="288" t="s">
        <v>5</v>
      </c>
      <c r="D126" s="288"/>
      <c r="E126" s="288"/>
      <c r="F126" s="111">
        <f>SUM(F127:F128)</f>
        <v>71100</v>
      </c>
      <c r="G126" s="111">
        <f>SUM(G127:G128)</f>
        <v>34715.82</v>
      </c>
      <c r="H126" s="112">
        <f t="shared" si="3"/>
        <v>0.48826751054852319</v>
      </c>
    </row>
    <row r="127" spans="1:8" x14ac:dyDescent="0.25">
      <c r="A127" s="264">
        <v>3111</v>
      </c>
      <c r="B127" s="265"/>
      <c r="C127" s="264" t="s">
        <v>24</v>
      </c>
      <c r="D127" s="281"/>
      <c r="E127" s="265"/>
      <c r="F127" s="113">
        <v>61000</v>
      </c>
      <c r="G127" s="114">
        <v>29799</v>
      </c>
      <c r="H127" s="115">
        <f t="shared" si="3"/>
        <v>0.48850819672131146</v>
      </c>
    </row>
    <row r="128" spans="1:8" x14ac:dyDescent="0.25">
      <c r="A128" s="264">
        <v>3132</v>
      </c>
      <c r="B128" s="265"/>
      <c r="C128" s="264" t="s">
        <v>69</v>
      </c>
      <c r="D128" s="281"/>
      <c r="E128" s="265"/>
      <c r="F128" s="113">
        <v>10100</v>
      </c>
      <c r="G128" s="114">
        <v>4916.82</v>
      </c>
      <c r="H128" s="115">
        <f t="shared" si="3"/>
        <v>0.48681386138613858</v>
      </c>
    </row>
    <row r="129" spans="1:8" ht="15" customHeight="1" x14ac:dyDescent="0.25">
      <c r="A129" s="299" t="s">
        <v>119</v>
      </c>
      <c r="B129" s="299"/>
      <c r="C129" s="299" t="s">
        <v>12</v>
      </c>
      <c r="D129" s="299"/>
      <c r="E129" s="299"/>
      <c r="F129" s="189">
        <f>F130</f>
        <v>2000</v>
      </c>
      <c r="G129" s="189">
        <f>G130</f>
        <v>582.29999999999995</v>
      </c>
      <c r="H129" s="190">
        <f t="shared" ref="H129:H130" si="7">+IFERROR(G129/F129,)</f>
        <v>0.29114999999999996</v>
      </c>
    </row>
    <row r="130" spans="1:8" ht="15" customHeight="1" x14ac:dyDescent="0.25">
      <c r="A130" s="264">
        <v>3212</v>
      </c>
      <c r="B130" s="265"/>
      <c r="C130" s="289" t="s">
        <v>141</v>
      </c>
      <c r="D130" s="290"/>
      <c r="E130" s="291"/>
      <c r="F130" s="113">
        <v>2000</v>
      </c>
      <c r="G130" s="114">
        <v>582.29999999999995</v>
      </c>
      <c r="H130" s="115">
        <f t="shared" si="7"/>
        <v>0.29114999999999996</v>
      </c>
    </row>
    <row r="131" spans="1:8" ht="24.95" customHeight="1" x14ac:dyDescent="0.25">
      <c r="A131" s="296" t="s">
        <v>164</v>
      </c>
      <c r="B131" s="296"/>
      <c r="C131" s="296" t="s">
        <v>165</v>
      </c>
      <c r="D131" s="296"/>
      <c r="E131" s="296"/>
      <c r="F131" s="129">
        <f t="shared" ref="F131:G133" si="8">F132</f>
        <v>43000</v>
      </c>
      <c r="G131" s="129">
        <f t="shared" si="8"/>
        <v>0</v>
      </c>
      <c r="H131" s="130">
        <f t="shared" si="3"/>
        <v>0</v>
      </c>
    </row>
    <row r="132" spans="1:8" ht="20.100000000000001" customHeight="1" x14ac:dyDescent="0.25">
      <c r="A132" s="297" t="s">
        <v>215</v>
      </c>
      <c r="B132" s="297"/>
      <c r="C132" s="298" t="s">
        <v>153</v>
      </c>
      <c r="D132" s="298"/>
      <c r="E132" s="298"/>
      <c r="F132" s="132">
        <f t="shared" si="8"/>
        <v>43000</v>
      </c>
      <c r="G132" s="132">
        <f t="shared" si="8"/>
        <v>0</v>
      </c>
      <c r="H132" s="133">
        <f t="shared" si="3"/>
        <v>0</v>
      </c>
    </row>
    <row r="133" spans="1:8" x14ac:dyDescent="0.25">
      <c r="A133" s="288">
        <v>42</v>
      </c>
      <c r="B133" s="288"/>
      <c r="C133" s="273" t="s">
        <v>102</v>
      </c>
      <c r="D133" s="275"/>
      <c r="E133" s="274"/>
      <c r="F133" s="116">
        <f t="shared" si="8"/>
        <v>43000</v>
      </c>
      <c r="G133" s="116">
        <f t="shared" si="8"/>
        <v>0</v>
      </c>
      <c r="H133" s="112">
        <f t="shared" si="3"/>
        <v>0</v>
      </c>
    </row>
    <row r="134" spans="1:8" x14ac:dyDescent="0.25">
      <c r="A134" s="264">
        <v>4241</v>
      </c>
      <c r="B134" s="265"/>
      <c r="C134" s="264" t="s">
        <v>166</v>
      </c>
      <c r="D134" s="281"/>
      <c r="E134" s="265"/>
      <c r="F134" s="113">
        <v>43000</v>
      </c>
      <c r="G134" s="114">
        <v>0</v>
      </c>
      <c r="H134" s="115">
        <f t="shared" si="3"/>
        <v>0</v>
      </c>
    </row>
    <row r="135" spans="1:8" ht="24.95" customHeight="1" x14ac:dyDescent="0.25">
      <c r="A135" s="296" t="s">
        <v>167</v>
      </c>
      <c r="B135" s="296"/>
      <c r="C135" s="296" t="s">
        <v>168</v>
      </c>
      <c r="D135" s="296"/>
      <c r="E135" s="296"/>
      <c r="F135" s="129">
        <f>F136+F139</f>
        <v>5100</v>
      </c>
      <c r="G135" s="129">
        <f>G136+G139</f>
        <v>4459.45</v>
      </c>
      <c r="H135" s="130">
        <f t="shared" si="3"/>
        <v>0.87440196078431365</v>
      </c>
    </row>
    <row r="136" spans="1:8" ht="20.100000000000001" customHeight="1" x14ac:dyDescent="0.25">
      <c r="A136" s="297" t="s">
        <v>216</v>
      </c>
      <c r="B136" s="297"/>
      <c r="C136" s="298" t="s">
        <v>169</v>
      </c>
      <c r="D136" s="298"/>
      <c r="E136" s="298"/>
      <c r="F136" s="132">
        <f>F137</f>
        <v>600</v>
      </c>
      <c r="G136" s="132">
        <f>G137</f>
        <v>212.37</v>
      </c>
      <c r="H136" s="133">
        <f t="shared" ref="H136:H165" si="9">+IFERROR(G136/F136,)</f>
        <v>0.35394999999999999</v>
      </c>
    </row>
    <row r="137" spans="1:8" x14ac:dyDescent="0.25">
      <c r="A137" s="288" t="s">
        <v>119</v>
      </c>
      <c r="B137" s="288"/>
      <c r="C137" s="288" t="s">
        <v>12</v>
      </c>
      <c r="D137" s="288"/>
      <c r="E137" s="288"/>
      <c r="F137" s="116">
        <f>F138</f>
        <v>600</v>
      </c>
      <c r="G137" s="116">
        <f>G138</f>
        <v>212.37</v>
      </c>
      <c r="H137" s="112">
        <f t="shared" si="9"/>
        <v>0.35394999999999999</v>
      </c>
    </row>
    <row r="138" spans="1:8" x14ac:dyDescent="0.25">
      <c r="A138" s="264">
        <v>3222</v>
      </c>
      <c r="B138" s="265"/>
      <c r="C138" s="264" t="s">
        <v>74</v>
      </c>
      <c r="D138" s="281"/>
      <c r="E138" s="265"/>
      <c r="F138" s="113">
        <v>600</v>
      </c>
      <c r="G138" s="114">
        <v>212.37</v>
      </c>
      <c r="H138" s="115">
        <f t="shared" si="9"/>
        <v>0.35394999999999999</v>
      </c>
    </row>
    <row r="139" spans="1:8" ht="20.100000000000001" customHeight="1" x14ac:dyDescent="0.25">
      <c r="A139" s="297" t="s">
        <v>214</v>
      </c>
      <c r="B139" s="297"/>
      <c r="C139" s="298" t="s">
        <v>163</v>
      </c>
      <c r="D139" s="298"/>
      <c r="E139" s="298"/>
      <c r="F139" s="132">
        <f>F140</f>
        <v>4500</v>
      </c>
      <c r="G139" s="132">
        <f>G140</f>
        <v>4247.08</v>
      </c>
      <c r="H139" s="133">
        <f t="shared" si="9"/>
        <v>0.9437955555555555</v>
      </c>
    </row>
    <row r="140" spans="1:8" ht="21.75" customHeight="1" x14ac:dyDescent="0.25">
      <c r="A140" s="273" t="s">
        <v>147</v>
      </c>
      <c r="B140" s="274"/>
      <c r="C140" s="273" t="s">
        <v>148</v>
      </c>
      <c r="D140" s="275"/>
      <c r="E140" s="274"/>
      <c r="F140" s="116">
        <f>F141</f>
        <v>4500</v>
      </c>
      <c r="G140" s="116">
        <f>G141</f>
        <v>4247.08</v>
      </c>
      <c r="H140" s="112">
        <f t="shared" si="9"/>
        <v>0.9437955555555555</v>
      </c>
    </row>
    <row r="141" spans="1:8" x14ac:dyDescent="0.25">
      <c r="A141" s="264">
        <v>3722</v>
      </c>
      <c r="B141" s="265"/>
      <c r="C141" s="264" t="s">
        <v>99</v>
      </c>
      <c r="D141" s="281"/>
      <c r="E141" s="265"/>
      <c r="F141" s="117">
        <v>4500</v>
      </c>
      <c r="G141" s="118">
        <v>4247.08</v>
      </c>
      <c r="H141" s="115">
        <f t="shared" si="9"/>
        <v>0.9437955555555555</v>
      </c>
    </row>
    <row r="142" spans="1:8" ht="24.95" customHeight="1" x14ac:dyDescent="0.25">
      <c r="A142" s="296" t="s">
        <v>170</v>
      </c>
      <c r="B142" s="296"/>
      <c r="C142" s="296" t="s">
        <v>171</v>
      </c>
      <c r="D142" s="296"/>
      <c r="E142" s="296"/>
      <c r="F142" s="129">
        <f t="shared" ref="F142:G144" si="10">F143</f>
        <v>190000</v>
      </c>
      <c r="G142" s="129">
        <f t="shared" si="10"/>
        <v>86010</v>
      </c>
      <c r="H142" s="130">
        <f t="shared" si="9"/>
        <v>0.4526842105263158</v>
      </c>
    </row>
    <row r="143" spans="1:8" ht="20.100000000000001" customHeight="1" x14ac:dyDescent="0.25">
      <c r="A143" s="297" t="s">
        <v>215</v>
      </c>
      <c r="B143" s="297"/>
      <c r="C143" s="298" t="s">
        <v>153</v>
      </c>
      <c r="D143" s="298"/>
      <c r="E143" s="298"/>
      <c r="F143" s="132">
        <f t="shared" si="10"/>
        <v>190000</v>
      </c>
      <c r="G143" s="132">
        <f t="shared" si="10"/>
        <v>86010</v>
      </c>
      <c r="H143" s="133">
        <f t="shared" si="9"/>
        <v>0.4526842105263158</v>
      </c>
    </row>
    <row r="144" spans="1:8" x14ac:dyDescent="0.25">
      <c r="A144" s="273">
        <v>32</v>
      </c>
      <c r="B144" s="274"/>
      <c r="C144" s="273" t="s">
        <v>12</v>
      </c>
      <c r="D144" s="275"/>
      <c r="E144" s="274"/>
      <c r="F144" s="116">
        <f t="shared" si="10"/>
        <v>190000</v>
      </c>
      <c r="G144" s="116">
        <f t="shared" si="10"/>
        <v>86010</v>
      </c>
      <c r="H144" s="112">
        <f t="shared" si="9"/>
        <v>0.4526842105263158</v>
      </c>
    </row>
    <row r="145" spans="1:8" x14ac:dyDescent="0.25">
      <c r="A145" s="264">
        <v>3222</v>
      </c>
      <c r="B145" s="265"/>
      <c r="C145" s="264" t="s">
        <v>74</v>
      </c>
      <c r="D145" s="281"/>
      <c r="E145" s="265"/>
      <c r="F145" s="117">
        <v>190000</v>
      </c>
      <c r="G145" s="118">
        <v>86010</v>
      </c>
      <c r="H145" s="115">
        <f t="shared" si="9"/>
        <v>0.4526842105263158</v>
      </c>
    </row>
    <row r="146" spans="1:8" ht="30" customHeight="1" x14ac:dyDescent="0.25">
      <c r="A146" s="285" t="s">
        <v>172</v>
      </c>
      <c r="B146" s="286"/>
      <c r="C146" s="286"/>
      <c r="D146" s="286"/>
      <c r="E146" s="287"/>
      <c r="F146" s="131">
        <f t="shared" ref="F146:G147" si="11">F147</f>
        <v>27000</v>
      </c>
      <c r="G146" s="131">
        <f t="shared" si="11"/>
        <v>8326</v>
      </c>
      <c r="H146" s="128">
        <f t="shared" si="9"/>
        <v>0.30837037037037035</v>
      </c>
    </row>
    <row r="147" spans="1:8" ht="24.95" customHeight="1" x14ac:dyDescent="0.25">
      <c r="A147" s="296" t="s">
        <v>173</v>
      </c>
      <c r="B147" s="296"/>
      <c r="C147" s="296" t="s">
        <v>174</v>
      </c>
      <c r="D147" s="296"/>
      <c r="E147" s="296"/>
      <c r="F147" s="129">
        <f t="shared" si="11"/>
        <v>27000</v>
      </c>
      <c r="G147" s="129">
        <f t="shared" si="11"/>
        <v>8326</v>
      </c>
      <c r="H147" s="130">
        <f t="shared" si="9"/>
        <v>0.30837037037037035</v>
      </c>
    </row>
    <row r="148" spans="1:8" s="136" customFormat="1" ht="20.100000000000001" customHeight="1" x14ac:dyDescent="0.25">
      <c r="A148" s="297" t="s">
        <v>210</v>
      </c>
      <c r="B148" s="297"/>
      <c r="C148" s="298" t="s">
        <v>113</v>
      </c>
      <c r="D148" s="298"/>
      <c r="E148" s="298"/>
      <c r="F148" s="132">
        <f>F149</f>
        <v>27000</v>
      </c>
      <c r="G148" s="132">
        <f>G149</f>
        <v>8326</v>
      </c>
      <c r="H148" s="133">
        <f t="shared" si="9"/>
        <v>0.30837037037037035</v>
      </c>
    </row>
    <row r="149" spans="1:8" x14ac:dyDescent="0.25">
      <c r="A149" s="273">
        <v>42</v>
      </c>
      <c r="B149" s="274"/>
      <c r="C149" s="293" t="s">
        <v>152</v>
      </c>
      <c r="D149" s="294"/>
      <c r="E149" s="295"/>
      <c r="F149" s="116">
        <f>SUM(F150:F153)</f>
        <v>27000</v>
      </c>
      <c r="G149" s="116">
        <f>SUM(G150:G153)</f>
        <v>8326</v>
      </c>
      <c r="H149" s="112">
        <f t="shared" si="9"/>
        <v>0.30837037037037035</v>
      </c>
    </row>
    <row r="150" spans="1:8" x14ac:dyDescent="0.25">
      <c r="A150" s="264">
        <v>4221</v>
      </c>
      <c r="B150" s="265"/>
      <c r="C150" s="292" t="s">
        <v>104</v>
      </c>
      <c r="D150" s="292"/>
      <c r="E150" s="292"/>
      <c r="F150" s="113">
        <v>19891</v>
      </c>
      <c r="G150" s="114">
        <v>8326</v>
      </c>
      <c r="H150" s="115">
        <f t="shared" si="9"/>
        <v>0.41858126791011008</v>
      </c>
    </row>
    <row r="151" spans="1:8" x14ac:dyDescent="0.25">
      <c r="A151" s="264">
        <v>4223</v>
      </c>
      <c r="B151" s="265"/>
      <c r="C151" s="292" t="s">
        <v>106</v>
      </c>
      <c r="D151" s="292"/>
      <c r="E151" s="292"/>
      <c r="F151" s="113">
        <v>5800</v>
      </c>
      <c r="G151" s="114">
        <v>0</v>
      </c>
      <c r="H151" s="115">
        <f t="shared" si="9"/>
        <v>0</v>
      </c>
    </row>
    <row r="152" spans="1:8" x14ac:dyDescent="0.25">
      <c r="A152" s="119">
        <v>4227</v>
      </c>
      <c r="B152" s="120"/>
      <c r="C152" s="264" t="s">
        <v>108</v>
      </c>
      <c r="D152" s="281"/>
      <c r="E152" s="265"/>
      <c r="F152" s="113">
        <v>955</v>
      </c>
      <c r="G152" s="114">
        <v>0</v>
      </c>
      <c r="H152" s="115">
        <f t="shared" si="9"/>
        <v>0</v>
      </c>
    </row>
    <row r="153" spans="1:8" x14ac:dyDescent="0.25">
      <c r="A153" s="264">
        <v>4241</v>
      </c>
      <c r="B153" s="265"/>
      <c r="C153" s="292" t="s">
        <v>166</v>
      </c>
      <c r="D153" s="292"/>
      <c r="E153" s="292"/>
      <c r="F153" s="113">
        <v>354</v>
      </c>
      <c r="G153" s="114">
        <v>0</v>
      </c>
      <c r="H153" s="115">
        <f t="shared" si="9"/>
        <v>0</v>
      </c>
    </row>
    <row r="154" spans="1:8" ht="30" customHeight="1" x14ac:dyDescent="0.25">
      <c r="A154" s="285" t="s">
        <v>175</v>
      </c>
      <c r="B154" s="286"/>
      <c r="C154" s="286"/>
      <c r="D154" s="286"/>
      <c r="E154" s="287"/>
      <c r="F154" s="127">
        <f>F155</f>
        <v>2400</v>
      </c>
      <c r="G154" s="127">
        <f>G155</f>
        <v>1098.21</v>
      </c>
      <c r="H154" s="128">
        <f t="shared" si="9"/>
        <v>0.45758750000000004</v>
      </c>
    </row>
    <row r="155" spans="1:8" ht="24.95" customHeight="1" x14ac:dyDescent="0.25">
      <c r="A155" s="296" t="s">
        <v>176</v>
      </c>
      <c r="B155" s="296"/>
      <c r="C155" s="296" t="s">
        <v>174</v>
      </c>
      <c r="D155" s="296"/>
      <c r="E155" s="296"/>
      <c r="F155" s="129">
        <f>F156+F160</f>
        <v>2400</v>
      </c>
      <c r="G155" s="129">
        <f>G156+G160</f>
        <v>1098.21</v>
      </c>
      <c r="H155" s="130">
        <f t="shared" si="9"/>
        <v>0.45758750000000004</v>
      </c>
    </row>
    <row r="156" spans="1:8" ht="20.100000000000001" customHeight="1" x14ac:dyDescent="0.25">
      <c r="A156" s="297" t="s">
        <v>212</v>
      </c>
      <c r="B156" s="297"/>
      <c r="C156" s="298" t="s">
        <v>150</v>
      </c>
      <c r="D156" s="298"/>
      <c r="E156" s="298"/>
      <c r="F156" s="132">
        <f>F157</f>
        <v>2400</v>
      </c>
      <c r="G156" s="132">
        <f>G157</f>
        <v>99</v>
      </c>
      <c r="H156" s="133">
        <f t="shared" si="9"/>
        <v>4.1250000000000002E-2</v>
      </c>
    </row>
    <row r="157" spans="1:8" x14ac:dyDescent="0.25">
      <c r="A157" s="273">
        <v>42</v>
      </c>
      <c r="B157" s="274"/>
      <c r="C157" s="293" t="s">
        <v>152</v>
      </c>
      <c r="D157" s="294"/>
      <c r="E157" s="295"/>
      <c r="F157" s="116">
        <f>SUM(F158:F159)</f>
        <v>2400</v>
      </c>
      <c r="G157" s="116">
        <f>SUM(G158:G159)</f>
        <v>99</v>
      </c>
      <c r="H157" s="112">
        <f t="shared" si="9"/>
        <v>4.1250000000000002E-2</v>
      </c>
    </row>
    <row r="158" spans="1:8" x14ac:dyDescent="0.25">
      <c r="A158" s="264">
        <v>4222</v>
      </c>
      <c r="B158" s="265"/>
      <c r="C158" s="264" t="s">
        <v>105</v>
      </c>
      <c r="D158" s="281"/>
      <c r="E158" s="265"/>
      <c r="F158" s="113">
        <v>1000</v>
      </c>
      <c r="G158" s="114">
        <v>99</v>
      </c>
      <c r="H158" s="115">
        <f t="shared" si="9"/>
        <v>9.9000000000000005E-2</v>
      </c>
    </row>
    <row r="159" spans="1:8" x14ac:dyDescent="0.25">
      <c r="A159" s="264">
        <v>4223</v>
      </c>
      <c r="B159" s="265"/>
      <c r="C159" s="292" t="s">
        <v>106</v>
      </c>
      <c r="D159" s="292"/>
      <c r="E159" s="292"/>
      <c r="F159" s="113">
        <v>1400</v>
      </c>
      <c r="G159" s="114">
        <v>0</v>
      </c>
      <c r="H159" s="115">
        <f t="shared" si="9"/>
        <v>0</v>
      </c>
    </row>
    <row r="160" spans="1:8" ht="20.100000000000001" customHeight="1" x14ac:dyDescent="0.25">
      <c r="A160" s="297" t="s">
        <v>213</v>
      </c>
      <c r="B160" s="297"/>
      <c r="C160" s="298" t="s">
        <v>153</v>
      </c>
      <c r="D160" s="298"/>
      <c r="E160" s="298"/>
      <c r="F160" s="132">
        <f t="shared" ref="F160:G162" si="12">F161</f>
        <v>0</v>
      </c>
      <c r="G160" s="132">
        <f t="shared" si="12"/>
        <v>999.21</v>
      </c>
      <c r="H160" s="133">
        <f t="shared" si="9"/>
        <v>0</v>
      </c>
    </row>
    <row r="161" spans="1:8" x14ac:dyDescent="0.25">
      <c r="A161" s="273">
        <v>4</v>
      </c>
      <c r="B161" s="274"/>
      <c r="C161" s="273" t="s">
        <v>6</v>
      </c>
      <c r="D161" s="275"/>
      <c r="E161" s="274"/>
      <c r="F161" s="116">
        <f t="shared" si="12"/>
        <v>0</v>
      </c>
      <c r="G161" s="116">
        <f t="shared" si="12"/>
        <v>999.21</v>
      </c>
      <c r="H161" s="112">
        <f t="shared" si="9"/>
        <v>0</v>
      </c>
    </row>
    <row r="162" spans="1:8" x14ac:dyDescent="0.25">
      <c r="A162" s="273">
        <v>42</v>
      </c>
      <c r="B162" s="274"/>
      <c r="C162" s="293" t="s">
        <v>152</v>
      </c>
      <c r="D162" s="294"/>
      <c r="E162" s="295"/>
      <c r="F162" s="116">
        <f t="shared" si="12"/>
        <v>0</v>
      </c>
      <c r="G162" s="116">
        <f t="shared" si="12"/>
        <v>999.21</v>
      </c>
      <c r="H162" s="112">
        <f t="shared" si="9"/>
        <v>0</v>
      </c>
    </row>
    <row r="163" spans="1:8" x14ac:dyDescent="0.25">
      <c r="A163" s="288">
        <v>422</v>
      </c>
      <c r="B163" s="288"/>
      <c r="C163" s="288" t="s">
        <v>103</v>
      </c>
      <c r="D163" s="288"/>
      <c r="E163" s="288"/>
      <c r="F163" s="111">
        <f>SUM(F164:F165)</f>
        <v>0</v>
      </c>
      <c r="G163" s="111">
        <f>SUM(G164:G165)</f>
        <v>999.21</v>
      </c>
      <c r="H163" s="112">
        <f t="shared" si="9"/>
        <v>0</v>
      </c>
    </row>
    <row r="164" spans="1:8" x14ac:dyDescent="0.25">
      <c r="A164" s="264">
        <v>4221</v>
      </c>
      <c r="B164" s="265"/>
      <c r="C164" s="292" t="s">
        <v>104</v>
      </c>
      <c r="D164" s="292"/>
      <c r="E164" s="292"/>
      <c r="F164" s="113">
        <v>0</v>
      </c>
      <c r="G164" s="114">
        <v>784.9</v>
      </c>
      <c r="H164" s="115">
        <f t="shared" si="9"/>
        <v>0</v>
      </c>
    </row>
    <row r="165" spans="1:8" x14ac:dyDescent="0.25">
      <c r="A165" s="264">
        <v>4226</v>
      </c>
      <c r="B165" s="265"/>
      <c r="C165" s="292" t="s">
        <v>107</v>
      </c>
      <c r="D165" s="292"/>
      <c r="E165" s="292"/>
      <c r="F165" s="113">
        <v>0</v>
      </c>
      <c r="G165" s="114">
        <v>214.31</v>
      </c>
      <c r="H165" s="115">
        <f t="shared" si="9"/>
        <v>0</v>
      </c>
    </row>
  </sheetData>
  <mergeCells count="306">
    <mergeCell ref="G5:G6"/>
    <mergeCell ref="H5:H6"/>
    <mergeCell ref="A5:E6"/>
    <mergeCell ref="A9:E9"/>
    <mergeCell ref="F8:H8"/>
    <mergeCell ref="F10:H10"/>
    <mergeCell ref="A7:B7"/>
    <mergeCell ref="C7:E7"/>
    <mergeCell ref="A8:B8"/>
    <mergeCell ref="C8:E8"/>
    <mergeCell ref="A12:B12"/>
    <mergeCell ref="C12:E12"/>
    <mergeCell ref="A13:B13"/>
    <mergeCell ref="C13:E13"/>
    <mergeCell ref="F5:F6"/>
    <mergeCell ref="A17:B17"/>
    <mergeCell ref="C17:E17"/>
    <mergeCell ref="A19:B19"/>
    <mergeCell ref="C19:E19"/>
    <mergeCell ref="A15:B15"/>
    <mergeCell ref="C15:E15"/>
    <mergeCell ref="A16:B16"/>
    <mergeCell ref="C16:E16"/>
    <mergeCell ref="A10:B10"/>
    <mergeCell ref="C10:E10"/>
    <mergeCell ref="A14:B14"/>
    <mergeCell ref="C14:E14"/>
    <mergeCell ref="A11:E11"/>
    <mergeCell ref="A18:B18"/>
    <mergeCell ref="C18:E18"/>
    <mergeCell ref="C25:E25"/>
    <mergeCell ref="A26:B26"/>
    <mergeCell ref="C26:E26"/>
    <mergeCell ref="A27:B27"/>
    <mergeCell ref="C27:E27"/>
    <mergeCell ref="A23:B23"/>
    <mergeCell ref="C23:E23"/>
    <mergeCell ref="C24:E24"/>
    <mergeCell ref="A20:B20"/>
    <mergeCell ref="C20:E20"/>
    <mergeCell ref="C21:E21"/>
    <mergeCell ref="C22:E22"/>
    <mergeCell ref="A21:B21"/>
    <mergeCell ref="A24:B24"/>
    <mergeCell ref="A31:B31"/>
    <mergeCell ref="C31:E31"/>
    <mergeCell ref="C32:E32"/>
    <mergeCell ref="A28:B28"/>
    <mergeCell ref="C28:E28"/>
    <mergeCell ref="A29:B29"/>
    <mergeCell ref="C29:E29"/>
    <mergeCell ref="A30:B30"/>
    <mergeCell ref="C30:E30"/>
    <mergeCell ref="A37:B37"/>
    <mergeCell ref="C37:E37"/>
    <mergeCell ref="A38:B38"/>
    <mergeCell ref="C38:E38"/>
    <mergeCell ref="A33:B33"/>
    <mergeCell ref="C33:E33"/>
    <mergeCell ref="A34:B34"/>
    <mergeCell ref="C34:E34"/>
    <mergeCell ref="A36:B36"/>
    <mergeCell ref="C36:E36"/>
    <mergeCell ref="C35:E35"/>
    <mergeCell ref="A43:B43"/>
    <mergeCell ref="C43:E43"/>
    <mergeCell ref="A41:B41"/>
    <mergeCell ref="C41:E41"/>
    <mergeCell ref="A42:B42"/>
    <mergeCell ref="C42:E42"/>
    <mergeCell ref="A39:B39"/>
    <mergeCell ref="C39:E39"/>
    <mergeCell ref="A40:B40"/>
    <mergeCell ref="C40:E40"/>
    <mergeCell ref="A48:E48"/>
    <mergeCell ref="A47:B47"/>
    <mergeCell ref="C47:E47"/>
    <mergeCell ref="A46:B46"/>
    <mergeCell ref="C46:E46"/>
    <mergeCell ref="A44:B44"/>
    <mergeCell ref="C44:E44"/>
    <mergeCell ref="A45:B45"/>
    <mergeCell ref="C45:E45"/>
    <mergeCell ref="A54:B54"/>
    <mergeCell ref="C54:E54"/>
    <mergeCell ref="A51:B51"/>
    <mergeCell ref="C51:E51"/>
    <mergeCell ref="A52:B52"/>
    <mergeCell ref="C52:E52"/>
    <mergeCell ref="A49:B49"/>
    <mergeCell ref="C49:E49"/>
    <mergeCell ref="A50:B50"/>
    <mergeCell ref="C50:E50"/>
    <mergeCell ref="A60:B60"/>
    <mergeCell ref="C60:E60"/>
    <mergeCell ref="C58:E58"/>
    <mergeCell ref="C59:E59"/>
    <mergeCell ref="A58:B58"/>
    <mergeCell ref="C56:E56"/>
    <mergeCell ref="A57:B57"/>
    <mergeCell ref="C57:E57"/>
    <mergeCell ref="A55:B55"/>
    <mergeCell ref="C55:E55"/>
    <mergeCell ref="A69:B69"/>
    <mergeCell ref="C69:E69"/>
    <mergeCell ref="A68:B68"/>
    <mergeCell ref="C68:E68"/>
    <mergeCell ref="A65:B65"/>
    <mergeCell ref="C65:E65"/>
    <mergeCell ref="A61:B61"/>
    <mergeCell ref="C61:E61"/>
    <mergeCell ref="C66:E66"/>
    <mergeCell ref="A66:B66"/>
    <mergeCell ref="A62:B62"/>
    <mergeCell ref="C62:E62"/>
    <mergeCell ref="A63:B63"/>
    <mergeCell ref="C63:E63"/>
    <mergeCell ref="A64:B64"/>
    <mergeCell ref="C64:E64"/>
    <mergeCell ref="A67:B67"/>
    <mergeCell ref="C67:E67"/>
    <mergeCell ref="A87:B87"/>
    <mergeCell ref="C87:E87"/>
    <mergeCell ref="C82:E82"/>
    <mergeCell ref="A83:B83"/>
    <mergeCell ref="C83:E83"/>
    <mergeCell ref="A84:B84"/>
    <mergeCell ref="A85:B85"/>
    <mergeCell ref="A86:B86"/>
    <mergeCell ref="C84:E84"/>
    <mergeCell ref="C85:E85"/>
    <mergeCell ref="C86:E86"/>
    <mergeCell ref="A91:B91"/>
    <mergeCell ref="C91:E91"/>
    <mergeCell ref="A92:B92"/>
    <mergeCell ref="C92:E92"/>
    <mergeCell ref="A90:B90"/>
    <mergeCell ref="C90:E90"/>
    <mergeCell ref="A88:B88"/>
    <mergeCell ref="C88:E88"/>
    <mergeCell ref="A89:B89"/>
    <mergeCell ref="C89:E89"/>
    <mergeCell ref="C97:E97"/>
    <mergeCell ref="C98:E98"/>
    <mergeCell ref="C99:E99"/>
    <mergeCell ref="A97:B97"/>
    <mergeCell ref="A95:B95"/>
    <mergeCell ref="C95:E95"/>
    <mergeCell ref="A93:B93"/>
    <mergeCell ref="C93:E93"/>
    <mergeCell ref="A94:B94"/>
    <mergeCell ref="C94:E94"/>
    <mergeCell ref="A105:B105"/>
    <mergeCell ref="C105:E105"/>
    <mergeCell ref="A102:B102"/>
    <mergeCell ref="C102:E102"/>
    <mergeCell ref="A104:B104"/>
    <mergeCell ref="C104:E104"/>
    <mergeCell ref="A100:B100"/>
    <mergeCell ref="C100:E100"/>
    <mergeCell ref="A101:B101"/>
    <mergeCell ref="C101:E101"/>
    <mergeCell ref="A109:B109"/>
    <mergeCell ref="C109:E109"/>
    <mergeCell ref="A110:B110"/>
    <mergeCell ref="C110:E110"/>
    <mergeCell ref="A108:B108"/>
    <mergeCell ref="C108:E108"/>
    <mergeCell ref="A106:B106"/>
    <mergeCell ref="C106:E106"/>
    <mergeCell ref="A107:B107"/>
    <mergeCell ref="C107:E107"/>
    <mergeCell ref="A117:B117"/>
    <mergeCell ref="C117:E117"/>
    <mergeCell ref="A118:B118"/>
    <mergeCell ref="C118:E118"/>
    <mergeCell ref="A112:B112"/>
    <mergeCell ref="C112:E112"/>
    <mergeCell ref="A114:B114"/>
    <mergeCell ref="C114:E114"/>
    <mergeCell ref="A111:B111"/>
    <mergeCell ref="C111:E111"/>
    <mergeCell ref="A113:B113"/>
    <mergeCell ref="C113:E113"/>
    <mergeCell ref="A123:B123"/>
    <mergeCell ref="C123:E123"/>
    <mergeCell ref="A124:B124"/>
    <mergeCell ref="C124:E124"/>
    <mergeCell ref="C121:E121"/>
    <mergeCell ref="C122:E122"/>
    <mergeCell ref="A121:B121"/>
    <mergeCell ref="A119:B119"/>
    <mergeCell ref="C119:E119"/>
    <mergeCell ref="A120:B120"/>
    <mergeCell ref="C120:E120"/>
    <mergeCell ref="A127:B127"/>
    <mergeCell ref="C127:E127"/>
    <mergeCell ref="A125:B125"/>
    <mergeCell ref="C125:E125"/>
    <mergeCell ref="A126:B126"/>
    <mergeCell ref="C126:E126"/>
    <mergeCell ref="A129:B129"/>
    <mergeCell ref="C129:E129"/>
    <mergeCell ref="A130:B130"/>
    <mergeCell ref="C130:E130"/>
    <mergeCell ref="A133:B133"/>
    <mergeCell ref="C133:E133"/>
    <mergeCell ref="A134:B134"/>
    <mergeCell ref="C134:E134"/>
    <mergeCell ref="A131:B131"/>
    <mergeCell ref="C131:E131"/>
    <mergeCell ref="A132:B132"/>
    <mergeCell ref="C132:E132"/>
    <mergeCell ref="A128:B128"/>
    <mergeCell ref="C128:E128"/>
    <mergeCell ref="A139:B139"/>
    <mergeCell ref="C139:E139"/>
    <mergeCell ref="A140:B140"/>
    <mergeCell ref="C140:E140"/>
    <mergeCell ref="A137:B137"/>
    <mergeCell ref="C137:E137"/>
    <mergeCell ref="A138:B138"/>
    <mergeCell ref="C138:E138"/>
    <mergeCell ref="A135:B135"/>
    <mergeCell ref="C135:E135"/>
    <mergeCell ref="A136:B136"/>
    <mergeCell ref="C136:E136"/>
    <mergeCell ref="A148:B148"/>
    <mergeCell ref="C148:E148"/>
    <mergeCell ref="A146:E146"/>
    <mergeCell ref="A143:B143"/>
    <mergeCell ref="C143:E143"/>
    <mergeCell ref="A141:B141"/>
    <mergeCell ref="C141:E141"/>
    <mergeCell ref="A142:B142"/>
    <mergeCell ref="C142:E142"/>
    <mergeCell ref="A157:B157"/>
    <mergeCell ref="C157:E157"/>
    <mergeCell ref="A158:B158"/>
    <mergeCell ref="C158:E158"/>
    <mergeCell ref="A155:B155"/>
    <mergeCell ref="C155:E155"/>
    <mergeCell ref="A165:B165"/>
    <mergeCell ref="C165:E165"/>
    <mergeCell ref="A164:B164"/>
    <mergeCell ref="C164:E164"/>
    <mergeCell ref="A156:B156"/>
    <mergeCell ref="C156:E156"/>
    <mergeCell ref="A162:B162"/>
    <mergeCell ref="C162:E162"/>
    <mergeCell ref="A163:B163"/>
    <mergeCell ref="C163:E163"/>
    <mergeCell ref="A159:B159"/>
    <mergeCell ref="C159:E159"/>
    <mergeCell ref="A160:B160"/>
    <mergeCell ref="C160:E160"/>
    <mergeCell ref="A161:B161"/>
    <mergeCell ref="C161:E161"/>
    <mergeCell ref="A154:E154"/>
    <mergeCell ref="A96:B96"/>
    <mergeCell ref="C96:E96"/>
    <mergeCell ref="A103:B103"/>
    <mergeCell ref="C103:E103"/>
    <mergeCell ref="A115:B115"/>
    <mergeCell ref="C115:E115"/>
    <mergeCell ref="A116:B116"/>
    <mergeCell ref="C116:E116"/>
    <mergeCell ref="C144:E144"/>
    <mergeCell ref="A144:B144"/>
    <mergeCell ref="C145:E145"/>
    <mergeCell ref="A145:B145"/>
    <mergeCell ref="A153:B153"/>
    <mergeCell ref="C153:E153"/>
    <mergeCell ref="C151:E151"/>
    <mergeCell ref="C152:E152"/>
    <mergeCell ref="A151:B151"/>
    <mergeCell ref="A149:B149"/>
    <mergeCell ref="C149:E149"/>
    <mergeCell ref="A150:B150"/>
    <mergeCell ref="C150:E150"/>
    <mergeCell ref="A147:B147"/>
    <mergeCell ref="C147:E147"/>
    <mergeCell ref="A71:B71"/>
    <mergeCell ref="C71:E71"/>
    <mergeCell ref="A79:B79"/>
    <mergeCell ref="C79:E79"/>
    <mergeCell ref="A80:B80"/>
    <mergeCell ref="C80:E80"/>
    <mergeCell ref="A81:B81"/>
    <mergeCell ref="C81:E81"/>
    <mergeCell ref="A1:H1"/>
    <mergeCell ref="A2:H4"/>
    <mergeCell ref="A53:B53"/>
    <mergeCell ref="C53:E53"/>
    <mergeCell ref="A78:B78"/>
    <mergeCell ref="C78:E78"/>
    <mergeCell ref="A77:B77"/>
    <mergeCell ref="C77:E77"/>
    <mergeCell ref="A75:B75"/>
    <mergeCell ref="C75:E75"/>
    <mergeCell ref="A72:B72"/>
    <mergeCell ref="C72:E72"/>
    <mergeCell ref="C73:E73"/>
    <mergeCell ref="C74:E74"/>
    <mergeCell ref="A73:B73"/>
    <mergeCell ref="C70:E70"/>
  </mergeCells>
  <pageMargins left="0.7" right="0.7" top="0.75" bottom="0.75" header="0.3" footer="0.3"/>
  <pageSetup paperSize="9" scale="84" fitToHeight="0" orientation="portrait" r:id="rId1"/>
  <ignoredErrors>
    <ignoredError sqref="F155:G1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Naslovna strana</vt:lpstr>
      <vt:lpstr>SAŽETAK</vt:lpstr>
      <vt:lpstr>Ekonomska klasifikacija</vt:lpstr>
      <vt:lpstr>Rashodi prema izvorima finan</vt:lpstr>
      <vt:lpstr>Račun financiranja</vt:lpstr>
      <vt:lpstr>Rashodi prema funkcijskoj k </vt:lpstr>
      <vt:lpstr>Račun fin prema izvorima f</vt:lpstr>
      <vt:lpstr>POSEBNI DIO</vt:lpstr>
      <vt:lpstr>'Ekonomska klasifikacija'!Print_Area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2025-07-21T07:34:37Z</cp:lastPrinted>
  <dcterms:created xsi:type="dcterms:W3CDTF">2022-08-12T12:51:27Z</dcterms:created>
  <dcterms:modified xsi:type="dcterms:W3CDTF">2025-07-23T08:41:31Z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