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ACUNOVODSTVO\Financijski planovi i rebalansi\FINANCIJSKI PLAN 2026\Prijedlog FP\"/>
    </mc:Choice>
  </mc:AlternateContent>
  <xr:revisionPtr revIDLastSave="0" documentId="13_ncr:1_{C07542FB-F7E0-4DB6-B037-88D1382638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aslovna strana" sheetId="1" r:id="rId1"/>
    <sheet name="Sažetak" sheetId="2" r:id="rId2"/>
    <sheet name="Ekonomska klasifikacija" sheetId="3" r:id="rId3"/>
    <sheet name="Izvori financiranja" sheetId="4" r:id="rId4"/>
    <sheet name="Funkcijska klasifikacija" sheetId="5" r:id="rId5"/>
    <sheet name="Račun financiranja - ekonomska " sheetId="6" r:id="rId6"/>
    <sheet name="Račun financiranja - izvori " sheetId="8" r:id="rId7"/>
    <sheet name="Posebni dio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H14" i="2"/>
  <c r="F29" i="2"/>
  <c r="I67" i="3"/>
  <c r="J67" i="3"/>
  <c r="H67" i="3"/>
  <c r="H53" i="3"/>
  <c r="H52" i="3"/>
  <c r="I60" i="7"/>
  <c r="J60" i="7"/>
  <c r="I61" i="7"/>
  <c r="J61" i="7"/>
  <c r="F61" i="7"/>
  <c r="G61" i="7"/>
  <c r="H61" i="7"/>
  <c r="H11" i="2"/>
  <c r="I11" i="2"/>
  <c r="J11" i="2"/>
  <c r="I20" i="3"/>
  <c r="J20" i="3"/>
  <c r="I21" i="3"/>
  <c r="J21" i="3"/>
  <c r="I14" i="3"/>
  <c r="I13" i="3" s="1"/>
  <c r="J14" i="3"/>
  <c r="J13" i="3" s="1"/>
  <c r="I18" i="3"/>
  <c r="I17" i="3" s="1"/>
  <c r="J18" i="3"/>
  <c r="J17" i="3" s="1"/>
  <c r="I26" i="3"/>
  <c r="J26" i="3"/>
  <c r="J23" i="3"/>
  <c r="I24" i="3"/>
  <c r="J24" i="3"/>
  <c r="I29" i="3"/>
  <c r="J29" i="3"/>
  <c r="I30" i="3"/>
  <c r="J30" i="3"/>
  <c r="F14" i="4"/>
  <c r="E14" i="4"/>
  <c r="F18" i="4"/>
  <c r="E24" i="4"/>
  <c r="F24" i="4"/>
  <c r="E20" i="4"/>
  <c r="F20" i="4"/>
  <c r="E18" i="4"/>
  <c r="I52" i="3"/>
  <c r="J52" i="3"/>
  <c r="I92" i="3"/>
  <c r="J92" i="3"/>
  <c r="I93" i="3"/>
  <c r="J93" i="3"/>
  <c r="H93" i="3"/>
  <c r="I91" i="3"/>
  <c r="J91" i="3"/>
  <c r="H91" i="3"/>
  <c r="I90" i="3"/>
  <c r="J90" i="3"/>
  <c r="H90" i="3"/>
  <c r="I89" i="3"/>
  <c r="J89" i="3"/>
  <c r="H89" i="3"/>
  <c r="I88" i="3"/>
  <c r="J88" i="3"/>
  <c r="H88" i="3"/>
  <c r="I87" i="3"/>
  <c r="J87" i="3"/>
  <c r="H87" i="3"/>
  <c r="I83" i="3"/>
  <c r="I82" i="3" s="1"/>
  <c r="I81" i="3" s="1"/>
  <c r="J83" i="3"/>
  <c r="J82" i="3" s="1"/>
  <c r="J81" i="3" s="1"/>
  <c r="H83" i="3"/>
  <c r="I80" i="3"/>
  <c r="I79" i="3" s="1"/>
  <c r="I78" i="3" s="1"/>
  <c r="J80" i="3"/>
  <c r="J79" i="3" s="1"/>
  <c r="J78" i="3" s="1"/>
  <c r="H80" i="3"/>
  <c r="I77" i="3"/>
  <c r="J77" i="3"/>
  <c r="H77" i="3"/>
  <c r="I76" i="3"/>
  <c r="J76" i="3"/>
  <c r="H76" i="3"/>
  <c r="I73" i="3"/>
  <c r="J73" i="3"/>
  <c r="H73" i="3"/>
  <c r="I72" i="3"/>
  <c r="J72" i="3"/>
  <c r="H72" i="3"/>
  <c r="I71" i="3"/>
  <c r="J71" i="3"/>
  <c r="H71" i="3"/>
  <c r="I70" i="3"/>
  <c r="J70" i="3"/>
  <c r="H70" i="3"/>
  <c r="I69" i="3"/>
  <c r="J69" i="3"/>
  <c r="H69" i="3"/>
  <c r="I66" i="3"/>
  <c r="J66" i="3"/>
  <c r="H66" i="3"/>
  <c r="I65" i="3"/>
  <c r="J65" i="3"/>
  <c r="H65" i="3"/>
  <c r="I64" i="3"/>
  <c r="J64" i="3"/>
  <c r="H64" i="3"/>
  <c r="I63" i="3"/>
  <c r="J63" i="3"/>
  <c r="H63" i="3"/>
  <c r="I62" i="3"/>
  <c r="J62" i="3"/>
  <c r="H62" i="3"/>
  <c r="I61" i="3"/>
  <c r="J61" i="3"/>
  <c r="H61" i="3"/>
  <c r="I60" i="3"/>
  <c r="J60" i="3"/>
  <c r="H60" i="3"/>
  <c r="I59" i="3"/>
  <c r="J59" i="3"/>
  <c r="H59" i="3"/>
  <c r="I57" i="3"/>
  <c r="J57" i="3"/>
  <c r="H57" i="3"/>
  <c r="I56" i="3"/>
  <c r="J56" i="3"/>
  <c r="H56" i="3"/>
  <c r="I55" i="3"/>
  <c r="J55" i="3"/>
  <c r="H55" i="3"/>
  <c r="I54" i="3"/>
  <c r="J54" i="3"/>
  <c r="H54" i="3"/>
  <c r="I53" i="3"/>
  <c r="J53" i="3"/>
  <c r="I50" i="3"/>
  <c r="J50" i="3"/>
  <c r="H50" i="3"/>
  <c r="I49" i="3"/>
  <c r="J49" i="3"/>
  <c r="J47" i="3" s="1"/>
  <c r="H49" i="3"/>
  <c r="I48" i="3"/>
  <c r="J48" i="3"/>
  <c r="H48" i="3"/>
  <c r="I45" i="3"/>
  <c r="I44" i="3" s="1"/>
  <c r="J45" i="3"/>
  <c r="J44" i="3" s="1"/>
  <c r="H45" i="3"/>
  <c r="I43" i="3"/>
  <c r="I42" i="3" s="1"/>
  <c r="J43" i="3"/>
  <c r="J42" i="3" s="1"/>
  <c r="H43" i="3"/>
  <c r="I41" i="3"/>
  <c r="J41" i="3"/>
  <c r="H41" i="3"/>
  <c r="I40" i="3"/>
  <c r="I39" i="3" s="1"/>
  <c r="J40" i="3"/>
  <c r="H40" i="3"/>
  <c r="H39" i="3" s="1"/>
  <c r="G134" i="7"/>
  <c r="H134" i="7"/>
  <c r="I134" i="7"/>
  <c r="J134" i="7"/>
  <c r="F134" i="7"/>
  <c r="G114" i="7"/>
  <c r="H114" i="7"/>
  <c r="I114" i="7"/>
  <c r="J114" i="7"/>
  <c r="F114" i="7"/>
  <c r="F103" i="7"/>
  <c r="H103" i="7"/>
  <c r="I103" i="7"/>
  <c r="J103" i="7"/>
  <c r="G103" i="7"/>
  <c r="G82" i="7"/>
  <c r="H82" i="7"/>
  <c r="I82" i="7"/>
  <c r="J82" i="7"/>
  <c r="F82" i="7"/>
  <c r="G53" i="7"/>
  <c r="H53" i="7"/>
  <c r="I53" i="7"/>
  <c r="J53" i="7"/>
  <c r="F53" i="7"/>
  <c r="G37" i="7"/>
  <c r="H37" i="7"/>
  <c r="I37" i="7"/>
  <c r="J37" i="7"/>
  <c r="F37" i="7"/>
  <c r="J39" i="3" l="1"/>
  <c r="I23" i="3"/>
  <c r="J86" i="3"/>
  <c r="J85" i="3" s="1"/>
  <c r="J84" i="3" s="1"/>
  <c r="I86" i="3"/>
  <c r="I85" i="3" s="1"/>
  <c r="I84" i="3" s="1"/>
  <c r="J75" i="3"/>
  <c r="J74" i="3" s="1"/>
  <c r="I75" i="3"/>
  <c r="I74" i="3" s="1"/>
  <c r="I68" i="3"/>
  <c r="J68" i="3"/>
  <c r="I58" i="3"/>
  <c r="J58" i="3"/>
  <c r="J51" i="3"/>
  <c r="I51" i="3"/>
  <c r="I47" i="3"/>
  <c r="J38" i="3"/>
  <c r="I38" i="3"/>
  <c r="J175" i="7"/>
  <c r="J174" i="7" s="1"/>
  <c r="J173" i="7" s="1"/>
  <c r="J172" i="7" s="1"/>
  <c r="I175" i="7"/>
  <c r="I174" i="7" s="1"/>
  <c r="I173" i="7" s="1"/>
  <c r="I172" i="7" s="1"/>
  <c r="H175" i="7"/>
  <c r="H174" i="7" s="1"/>
  <c r="H173" i="7" s="1"/>
  <c r="H172" i="7" s="1"/>
  <c r="J169" i="7"/>
  <c r="J168" i="7" s="1"/>
  <c r="F30" i="4" s="1"/>
  <c r="I169" i="7"/>
  <c r="I168" i="7" s="1"/>
  <c r="H169" i="7"/>
  <c r="H168" i="7" s="1"/>
  <c r="J161" i="7"/>
  <c r="J160" i="7" s="1"/>
  <c r="J159" i="7" s="1"/>
  <c r="J158" i="7" s="1"/>
  <c r="I161" i="7"/>
  <c r="I160" i="7" s="1"/>
  <c r="I159" i="7" s="1"/>
  <c r="I158" i="7" s="1"/>
  <c r="H161" i="7"/>
  <c r="H160" i="7" s="1"/>
  <c r="H159" i="7" s="1"/>
  <c r="H158" i="7" s="1"/>
  <c r="J156" i="7"/>
  <c r="J155" i="7" s="1"/>
  <c r="J154" i="7" s="1"/>
  <c r="I156" i="7"/>
  <c r="I155" i="7" s="1"/>
  <c r="I154" i="7" s="1"/>
  <c r="H156" i="7"/>
  <c r="H155" i="7" s="1"/>
  <c r="H154" i="7" s="1"/>
  <c r="J152" i="7"/>
  <c r="J151" i="7" s="1"/>
  <c r="I152" i="7"/>
  <c r="I151" i="7" s="1"/>
  <c r="H152" i="7"/>
  <c r="H151" i="7" s="1"/>
  <c r="J149" i="7"/>
  <c r="J148" i="7" s="1"/>
  <c r="F34" i="4" s="1"/>
  <c r="I149" i="7"/>
  <c r="I148" i="7" s="1"/>
  <c r="E34" i="4" s="1"/>
  <c r="H149" i="7"/>
  <c r="H148" i="7" s="1"/>
  <c r="D34" i="4" s="1"/>
  <c r="J145" i="7"/>
  <c r="J144" i="7" s="1"/>
  <c r="J143" i="7" s="1"/>
  <c r="I145" i="7"/>
  <c r="I144" i="7" s="1"/>
  <c r="I143" i="7" s="1"/>
  <c r="H145" i="7"/>
  <c r="H144" i="7" s="1"/>
  <c r="H143" i="7" s="1"/>
  <c r="J141" i="7"/>
  <c r="I141" i="7"/>
  <c r="H141" i="7"/>
  <c r="J138" i="7"/>
  <c r="I138" i="7"/>
  <c r="H138" i="7"/>
  <c r="J130" i="7"/>
  <c r="I130" i="7"/>
  <c r="H130" i="7"/>
  <c r="J126" i="7"/>
  <c r="I126" i="7"/>
  <c r="H126" i="7"/>
  <c r="J122" i="7"/>
  <c r="I122" i="7"/>
  <c r="H122" i="7"/>
  <c r="J118" i="7"/>
  <c r="J117" i="7" s="1"/>
  <c r="J116" i="7" s="1"/>
  <c r="I118" i="7"/>
  <c r="I117" i="7" s="1"/>
  <c r="I116" i="7" s="1"/>
  <c r="H118" i="7"/>
  <c r="H117" i="7" s="1"/>
  <c r="H116" i="7" s="1"/>
  <c r="J105" i="7"/>
  <c r="J102" i="7" s="1"/>
  <c r="I105" i="7"/>
  <c r="I102" i="7" s="1"/>
  <c r="H105" i="7"/>
  <c r="H102" i="7" s="1"/>
  <c r="J100" i="7"/>
  <c r="I100" i="7"/>
  <c r="H100" i="7"/>
  <c r="J95" i="7"/>
  <c r="I95" i="7"/>
  <c r="H95" i="7"/>
  <c r="J89" i="7"/>
  <c r="I89" i="7"/>
  <c r="H89" i="7"/>
  <c r="J86" i="7"/>
  <c r="I86" i="7"/>
  <c r="H86" i="7"/>
  <c r="J80" i="7"/>
  <c r="I80" i="7"/>
  <c r="H80" i="7"/>
  <c r="J70" i="7"/>
  <c r="I70" i="7"/>
  <c r="H70" i="7"/>
  <c r="J67" i="7"/>
  <c r="I67" i="7"/>
  <c r="H67" i="7"/>
  <c r="E30" i="4"/>
  <c r="H60" i="7"/>
  <c r="J58" i="7"/>
  <c r="I58" i="7"/>
  <c r="H58" i="7"/>
  <c r="J47" i="7"/>
  <c r="I47" i="7"/>
  <c r="H47" i="7"/>
  <c r="J42" i="7"/>
  <c r="I42" i="7"/>
  <c r="H42" i="7"/>
  <c r="J14" i="7"/>
  <c r="I14" i="7"/>
  <c r="H14" i="7"/>
  <c r="F175" i="7"/>
  <c r="F174" i="7" s="1"/>
  <c r="F173" i="7" s="1"/>
  <c r="F172" i="7" s="1"/>
  <c r="F169" i="7"/>
  <c r="F168" i="7" s="1"/>
  <c r="F167" i="7" s="1"/>
  <c r="F161" i="7"/>
  <c r="F160" i="7" s="1"/>
  <c r="F159" i="7" s="1"/>
  <c r="F158" i="7" s="1"/>
  <c r="F156" i="7"/>
  <c r="F155" i="7" s="1"/>
  <c r="F154" i="7" s="1"/>
  <c r="F152" i="7"/>
  <c r="F151" i="7" s="1"/>
  <c r="F149" i="7"/>
  <c r="F148" i="7" s="1"/>
  <c r="F145" i="7"/>
  <c r="F144" i="7" s="1"/>
  <c r="F143" i="7" s="1"/>
  <c r="F141" i="7"/>
  <c r="F138" i="7"/>
  <c r="F130" i="7"/>
  <c r="F126" i="7"/>
  <c r="F122" i="7"/>
  <c r="F118" i="7"/>
  <c r="F117" i="7" s="1"/>
  <c r="F116" i="7" s="1"/>
  <c r="F105" i="7"/>
  <c r="F102" i="7" s="1"/>
  <c r="F100" i="7"/>
  <c r="F95" i="7"/>
  <c r="F89" i="7"/>
  <c r="F86" i="7"/>
  <c r="F80" i="7"/>
  <c r="F70" i="7"/>
  <c r="F67" i="7"/>
  <c r="F60" i="7"/>
  <c r="F58" i="7"/>
  <c r="F47" i="7"/>
  <c r="F42" i="7"/>
  <c r="F14" i="7"/>
  <c r="G175" i="7"/>
  <c r="G169" i="7"/>
  <c r="G168" i="7" s="1"/>
  <c r="G161" i="7"/>
  <c r="G160" i="7" s="1"/>
  <c r="G159" i="7" s="1"/>
  <c r="G158" i="7" s="1"/>
  <c r="G156" i="7"/>
  <c r="G155" i="7" s="1"/>
  <c r="G154" i="7" s="1"/>
  <c r="G152" i="7"/>
  <c r="G151" i="7" s="1"/>
  <c r="G149" i="7"/>
  <c r="G148" i="7" s="1"/>
  <c r="G145" i="7"/>
  <c r="G144" i="7" s="1"/>
  <c r="G143" i="7" s="1"/>
  <c r="G141" i="7"/>
  <c r="G138" i="7"/>
  <c r="G130" i="7"/>
  <c r="G126" i="7"/>
  <c r="G122" i="7"/>
  <c r="G118" i="7"/>
  <c r="G117" i="7" s="1"/>
  <c r="G116" i="7" s="1"/>
  <c r="G105" i="7"/>
  <c r="G102" i="7" s="1"/>
  <c r="G100" i="7"/>
  <c r="G95" i="7"/>
  <c r="G89" i="7"/>
  <c r="G86" i="7"/>
  <c r="G80" i="7"/>
  <c r="G70" i="7"/>
  <c r="G67" i="7"/>
  <c r="G60" i="7"/>
  <c r="G58" i="7"/>
  <c r="G52" i="7"/>
  <c r="G47" i="7"/>
  <c r="G42" i="7"/>
  <c r="G14" i="7"/>
  <c r="E13" i="5"/>
  <c r="E12" i="5" s="1"/>
  <c r="F13" i="5"/>
  <c r="F12" i="5" s="1"/>
  <c r="D13" i="5"/>
  <c r="D12" i="5" s="1"/>
  <c r="C13" i="5"/>
  <c r="C12" i="5" s="1"/>
  <c r="B13" i="5"/>
  <c r="B12" i="5" s="1"/>
  <c r="C39" i="4"/>
  <c r="B39" i="4"/>
  <c r="C37" i="4"/>
  <c r="B37" i="4"/>
  <c r="C33" i="4"/>
  <c r="B33" i="4"/>
  <c r="C31" i="4"/>
  <c r="B31" i="4"/>
  <c r="C29" i="4"/>
  <c r="B29" i="4"/>
  <c r="C27" i="4"/>
  <c r="B27" i="4"/>
  <c r="D24" i="4"/>
  <c r="C24" i="4"/>
  <c r="B24" i="4"/>
  <c r="D20" i="4"/>
  <c r="C20" i="4"/>
  <c r="B20" i="4"/>
  <c r="D18" i="4"/>
  <c r="C18" i="4"/>
  <c r="C13" i="4" s="1"/>
  <c r="C41" i="4" s="1"/>
  <c r="B18" i="4"/>
  <c r="C16" i="4"/>
  <c r="B16" i="4"/>
  <c r="D14" i="4"/>
  <c r="C14" i="4"/>
  <c r="B14" i="4"/>
  <c r="E35" i="4" l="1"/>
  <c r="G167" i="7"/>
  <c r="G166" i="7" s="1"/>
  <c r="D30" i="4"/>
  <c r="D17" i="4" s="1"/>
  <c r="D16" i="4" s="1"/>
  <c r="C26" i="4"/>
  <c r="C42" i="4" s="1"/>
  <c r="J167" i="7"/>
  <c r="J166" i="7" s="1"/>
  <c r="I167" i="7"/>
  <c r="I166" i="7" s="1"/>
  <c r="H167" i="7"/>
  <c r="H166" i="7" s="1"/>
  <c r="E17" i="4"/>
  <c r="E16" i="4" s="1"/>
  <c r="E13" i="4" s="1"/>
  <c r="E41" i="4" s="1"/>
  <c r="E29" i="4"/>
  <c r="F29" i="4"/>
  <c r="F17" i="4"/>
  <c r="F16" i="4" s="1"/>
  <c r="F13" i="4" s="1"/>
  <c r="F41" i="4" s="1"/>
  <c r="J46" i="3"/>
  <c r="J37" i="3" s="1"/>
  <c r="J36" i="3" s="1"/>
  <c r="I46" i="3"/>
  <c r="I37" i="3" s="1"/>
  <c r="I36" i="3" s="1"/>
  <c r="F121" i="7"/>
  <c r="F120" i="7" s="1"/>
  <c r="J94" i="7"/>
  <c r="J93" i="7" s="1"/>
  <c r="G85" i="7"/>
  <c r="F129" i="7"/>
  <c r="F41" i="7"/>
  <c r="F40" i="7" s="1"/>
  <c r="I52" i="7"/>
  <c r="G66" i="7"/>
  <c r="J85" i="7"/>
  <c r="F40" i="4" s="1"/>
  <c r="F39" i="4" s="1"/>
  <c r="F85" i="7"/>
  <c r="H52" i="7"/>
  <c r="H41" i="7"/>
  <c r="F166" i="7"/>
  <c r="H129" i="7"/>
  <c r="J137" i="7"/>
  <c r="F35" i="4" s="1"/>
  <c r="J121" i="7"/>
  <c r="J120" i="7" s="1"/>
  <c r="G147" i="7"/>
  <c r="I94" i="7"/>
  <c r="I93" i="7" s="1"/>
  <c r="H137" i="7"/>
  <c r="D35" i="4" s="1"/>
  <c r="J13" i="7"/>
  <c r="F147" i="7"/>
  <c r="I137" i="7"/>
  <c r="F137" i="7"/>
  <c r="I129" i="7"/>
  <c r="J129" i="7"/>
  <c r="H121" i="7"/>
  <c r="H120" i="7" s="1"/>
  <c r="I121" i="7"/>
  <c r="I120" i="7" s="1"/>
  <c r="H94" i="7"/>
  <c r="H93" i="7" s="1"/>
  <c r="F94" i="7"/>
  <c r="F93" i="7" s="1"/>
  <c r="H85" i="7"/>
  <c r="D40" i="4" s="1"/>
  <c r="D39" i="4" s="1"/>
  <c r="I85" i="7"/>
  <c r="E40" i="4" s="1"/>
  <c r="E39" i="4" s="1"/>
  <c r="F66" i="7"/>
  <c r="I66" i="7"/>
  <c r="E38" i="4" s="1"/>
  <c r="E37" i="4" s="1"/>
  <c r="J66" i="7"/>
  <c r="F38" i="4" s="1"/>
  <c r="F37" i="4" s="1"/>
  <c r="H66" i="7"/>
  <c r="D38" i="4" s="1"/>
  <c r="D37" i="4" s="1"/>
  <c r="J52" i="7"/>
  <c r="F52" i="7"/>
  <c r="I41" i="7"/>
  <c r="J41" i="7"/>
  <c r="H13" i="7"/>
  <c r="I13" i="7"/>
  <c r="F13" i="7"/>
  <c r="F12" i="7" s="1"/>
  <c r="I147" i="7"/>
  <c r="J147" i="7"/>
  <c r="H147" i="7"/>
  <c r="G94" i="7"/>
  <c r="G121" i="7"/>
  <c r="G120" i="7" s="1"/>
  <c r="G13" i="7"/>
  <c r="G12" i="7" s="1"/>
  <c r="G129" i="7"/>
  <c r="G137" i="7"/>
  <c r="G41" i="7"/>
  <c r="G40" i="7" s="1"/>
  <c r="G174" i="7"/>
  <c r="G173" i="7" s="1"/>
  <c r="G172" i="7" s="1"/>
  <c r="B26" i="4"/>
  <c r="B42" i="4" s="1"/>
  <c r="B13" i="4"/>
  <c r="B41" i="4" s="1"/>
  <c r="D13" i="4"/>
  <c r="E33" i="4" l="1"/>
  <c r="F33" i="4"/>
  <c r="H40" i="7"/>
  <c r="D36" i="4"/>
  <c r="D33" i="4" s="1"/>
  <c r="D28" i="4"/>
  <c r="D27" i="4" s="1"/>
  <c r="D26" i="4" s="1"/>
  <c r="D42" i="4" s="1"/>
  <c r="I12" i="7"/>
  <c r="I11" i="7" s="1"/>
  <c r="E32" i="4"/>
  <c r="E31" i="4" s="1"/>
  <c r="E26" i="4" s="1"/>
  <c r="E42" i="4" s="1"/>
  <c r="H12" i="7"/>
  <c r="D32" i="4"/>
  <c r="D31" i="4" s="1"/>
  <c r="J12" i="7"/>
  <c r="J11" i="7" s="1"/>
  <c r="F32" i="4"/>
  <c r="F31" i="4" s="1"/>
  <c r="J40" i="7"/>
  <c r="F36" i="4"/>
  <c r="G51" i="7"/>
  <c r="I40" i="7"/>
  <c r="E36" i="4"/>
  <c r="E28" i="4"/>
  <c r="E27" i="4" s="1"/>
  <c r="F28" i="4"/>
  <c r="F27" i="4" s="1"/>
  <c r="D29" i="4"/>
  <c r="F26" i="4"/>
  <c r="F42" i="4" s="1"/>
  <c r="G93" i="7"/>
  <c r="F128" i="7"/>
  <c r="J128" i="7"/>
  <c r="F11" i="7"/>
  <c r="H11" i="7"/>
  <c r="H51" i="7"/>
  <c r="H128" i="7"/>
  <c r="G11" i="7"/>
  <c r="I51" i="7"/>
  <c r="I128" i="7"/>
  <c r="F51" i="7"/>
  <c r="J51" i="7"/>
  <c r="G128" i="7"/>
  <c r="D41" i="4"/>
  <c r="J50" i="7" l="1"/>
  <c r="J9" i="7" s="1"/>
  <c r="F50" i="7"/>
  <c r="F9" i="7" s="1"/>
  <c r="G50" i="7"/>
  <c r="G9" i="7" s="1"/>
  <c r="I50" i="7"/>
  <c r="I9" i="7" s="1"/>
  <c r="H50" i="7"/>
  <c r="H9" i="7" s="1"/>
  <c r="I12" i="3" l="1"/>
  <c r="I11" i="3" s="1"/>
  <c r="J12" i="3"/>
  <c r="J11" i="3" s="1"/>
  <c r="H92" i="3" l="1"/>
  <c r="G92" i="3"/>
  <c r="F92" i="3"/>
  <c r="H86" i="3"/>
  <c r="G86" i="3"/>
  <c r="F86" i="3"/>
  <c r="H82" i="3"/>
  <c r="H81" i="3" s="1"/>
  <c r="G82" i="3"/>
  <c r="G81" i="3" s="1"/>
  <c r="F82" i="3"/>
  <c r="F81" i="3"/>
  <c r="H79" i="3"/>
  <c r="G79" i="3"/>
  <c r="G78" i="3" s="1"/>
  <c r="F79" i="3"/>
  <c r="F78" i="3" s="1"/>
  <c r="H75" i="3"/>
  <c r="H74" i="3" s="1"/>
  <c r="G75" i="3"/>
  <c r="G74" i="3" s="1"/>
  <c r="F75" i="3"/>
  <c r="F74" i="3" s="1"/>
  <c r="H68" i="3"/>
  <c r="G68" i="3"/>
  <c r="F68" i="3"/>
  <c r="H58" i="3"/>
  <c r="G58" i="3"/>
  <c r="F58" i="3"/>
  <c r="H51" i="3"/>
  <c r="G51" i="3"/>
  <c r="F51" i="3"/>
  <c r="H47" i="3"/>
  <c r="G47" i="3"/>
  <c r="F47" i="3"/>
  <c r="H44" i="3"/>
  <c r="G44" i="3"/>
  <c r="F44" i="3"/>
  <c r="H42" i="3"/>
  <c r="G42" i="3"/>
  <c r="F42" i="3"/>
  <c r="G39" i="3"/>
  <c r="G38" i="3" s="1"/>
  <c r="F39" i="3"/>
  <c r="H30" i="3"/>
  <c r="G30" i="3"/>
  <c r="G29" i="3" s="1"/>
  <c r="F30" i="3"/>
  <c r="H26" i="3"/>
  <c r="G26" i="3"/>
  <c r="F26" i="3"/>
  <c r="H24" i="3"/>
  <c r="G24" i="3"/>
  <c r="F24" i="3"/>
  <c r="H21" i="3"/>
  <c r="H20" i="3" s="1"/>
  <c r="G21" i="3"/>
  <c r="G20" i="3" s="1"/>
  <c r="F21" i="3"/>
  <c r="F20" i="3" s="1"/>
  <c r="H18" i="3"/>
  <c r="H17" i="3" s="1"/>
  <c r="G18" i="3"/>
  <c r="G17" i="3" s="1"/>
  <c r="F18" i="3"/>
  <c r="F17" i="3" s="1"/>
  <c r="H14" i="3"/>
  <c r="H13" i="3" s="1"/>
  <c r="G14" i="3"/>
  <c r="G13" i="3" s="1"/>
  <c r="F14" i="3"/>
  <c r="F13" i="3" s="1"/>
  <c r="G11" i="2"/>
  <c r="F11" i="2"/>
  <c r="G8" i="2"/>
  <c r="H8" i="2"/>
  <c r="I8" i="2"/>
  <c r="I14" i="2" s="1"/>
  <c r="J8" i="2"/>
  <c r="J14" i="2" s="1"/>
  <c r="F8" i="2"/>
  <c r="F14" i="2" s="1"/>
  <c r="G85" i="3" l="1"/>
  <c r="G84" i="3" s="1"/>
  <c r="F38" i="3"/>
  <c r="F85" i="3"/>
  <c r="F84" i="3" s="1"/>
  <c r="H85" i="3"/>
  <c r="H84" i="3" s="1"/>
  <c r="H46" i="3"/>
  <c r="F46" i="3"/>
  <c r="H38" i="3"/>
  <c r="G46" i="3"/>
  <c r="G37" i="3" s="1"/>
  <c r="H29" i="3"/>
  <c r="H78" i="3"/>
  <c r="G23" i="3"/>
  <c r="G12" i="3" s="1"/>
  <c r="G11" i="3" s="1"/>
  <c r="H23" i="3"/>
  <c r="F23" i="3"/>
  <c r="F29" i="3"/>
  <c r="G36" i="3" l="1"/>
  <c r="H12" i="3"/>
  <c r="H11" i="3" s="1"/>
  <c r="H37" i="3"/>
  <c r="H36" i="3" s="1"/>
  <c r="F37" i="3"/>
  <c r="F36" i="3" s="1"/>
  <c r="F12" i="3"/>
  <c r="F11" i="3" s="1"/>
</calcChain>
</file>

<file path=xl/sharedStrings.xml><?xml version="1.0" encoding="utf-8"?>
<sst xmlns="http://schemas.openxmlformats.org/spreadsheetml/2006/main" count="457" uniqueCount="214">
  <si>
    <t>REPUBLIKA HRVATSKA</t>
  </si>
  <si>
    <t>Osnovna škola Mokošica, Dubrovnik</t>
  </si>
  <si>
    <t>RKP broj:</t>
  </si>
  <si>
    <t>Razina:</t>
  </si>
  <si>
    <t>KLASA: </t>
  </si>
  <si>
    <t>URBROJ: </t>
  </si>
  <si>
    <t>PRIJEDLOG FINANCIJSKOG PLANA ZA 2026. GODINU S PROJEKCIJAMA ZA 2026. GODINU I 2027. GODINU</t>
  </si>
  <si>
    <t>I. OPĆI DIO</t>
  </si>
  <si>
    <t>A) SAŽETAK RAČUNA PRIHODA I RASHODA</t>
  </si>
  <si>
    <t>Projekcija proračuna
za 2027.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</si>
  <si>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</si>
  <si>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</si>
  <si>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</si>
  <si>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</si>
  <si>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</si>
  <si>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</si>
  <si>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</si>
  <si>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</si>
  <si>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</si>
  <si>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</si>
  <si>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</si>
  <si>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</si>
  <si>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</si>
  <si>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</si>
  <si>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</si>
  <si>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</si>
  <si>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Izvršenje 2024.</t>
  </si>
  <si>
    <t>Plan 2025.</t>
  </si>
  <si>
    <t>Proračun za 2026.</t>
  </si>
  <si>
    <t>Projekcija proračuna
za 2028.</t>
  </si>
  <si>
    <t>BROJČANA OZNAKA I NAZIV</t>
  </si>
  <si>
    <t>UKUPNO PRIHODI</t>
  </si>
  <si>
    <t>Prihodi poslovanja</t>
  </si>
  <si>
    <t>Pomoći iz inozemstva i od subjekata unutar općeg proračuna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</si>
  <si>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</si>
  <si>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</si>
  <si>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</si>
  <si>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</si>
  <si>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</si>
  <si>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depozite po viđenju</t>
  </si>
  <si>
    <t>Prihodi od upravnih i administrativnih pristojbi, pristojbi po posebnim propisima i naknadama</t>
  </si>
  <si>
    <t>Prihodi po posebnim propisima</t>
  </si>
  <si>
    <t>Ostali nespomenuti prihodi</t>
  </si>
  <si>
    <t>Prihodi od prodaje proizvoda i robe te pruženih usluga, prihodi od donacija te povrati po protestiranim jamstvima</t>
  </si>
  <si>
    <t xml:space="preserve">Prihodi od prodaje proizvoda i robe te pruženih usluga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</si>
  <si>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</si>
  <si>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</si>
  <si>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</si>
  <si>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</si>
  <si>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Prihodi iz nadležnog proračuna i od HZZO-a temeljem ugovornih obveza</t>
  </si>
  <si>
    <t>Prihodi iz nadlženog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</si>
  <si>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</si>
  <si>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</si>
  <si>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UKUPNO RASHODI</t>
  </si>
  <si>
    <t>Rashodi poslovanja</t>
  </si>
  <si>
    <t>Rashodi za zaposlene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</si>
  <si>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</si>
  <si>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</si>
  <si>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</si>
  <si>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</si>
  <si>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</si>
  <si>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Materijalni rashodi</t>
  </si>
  <si>
    <t>Naknade troškova zaposlenima</t>
  </si>
  <si>
    <t>Službena putovanja</t>
  </si>
  <si>
    <t>Naknade za prijevoz za rad na terenu i odvojeni život</t>
  </si>
  <si>
    <t>Stručno usavršavanje zaposlenika</t>
  </si>
  <si>
    <t>Rashod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</si>
  <si>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</si>
  <si>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</si>
  <si>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</si>
  <si>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</si>
  <si>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</si>
  <si>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</si>
  <si>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</si>
  <si>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</si>
  <si>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</si>
  <si>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</si>
  <si>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</si>
  <si>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</si>
  <si>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</si>
  <si>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</si>
  <si>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</si>
  <si>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</si>
  <si>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</si>
  <si>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</si>
  <si>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</si>
  <si>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</t>
  </si>
  <si>
    <t>Pristojbe i naknade</t>
  </si>
  <si>
    <t>Financijski rashodi</t>
  </si>
  <si>
    <t>Ostali financijski rashodi</t>
  </si>
  <si>
    <t>Bankarske usluge i usluge platnog prometa</t>
  </si>
  <si>
    <t>Zatezne kamate</t>
  </si>
  <si>
    <t>Naknade građanima i kućanstvima na temelju osiguranja i druge naknade</t>
  </si>
  <si>
    <t>Ostale naknade građanima i kućanstvima iz proračuna</t>
  </si>
  <si>
    <t>Naknade građanima i kućanstvima u naravi</t>
  </si>
  <si>
    <t>Ostali rashodi</t>
  </si>
  <si>
    <t>Tekuće donacije u naravi</t>
  </si>
  <si>
    <t>Rashodi za nabavu nefinancijske imovine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</si>
  <si>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</si>
  <si>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</si>
  <si>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</si>
  <si>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</si>
  <si>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</si>
  <si>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Sportska i glazbena oprema</t>
  </si>
  <si>
    <t>Uređaji, strojevi i oprema za ostale namjene</t>
  </si>
  <si>
    <t>Knjige, umjetnička djela i ostale izložbene vrijednosti</t>
  </si>
  <si>
    <t>Knjige u knjižnicama</t>
  </si>
  <si>
    <t xml:space="preserve">A. RAČUN PRIHODA I RASHODA </t>
  </si>
  <si>
    <t>PRIHODI I RASHODI  POSLOVANJA PREMA IZVORIMA FINANCIRANJA</t>
  </si>
  <si>
    <t xml:space="preserve">UKUPNO PRIHODI </t>
  </si>
  <si>
    <t>1 Opći prihodi i primici</t>
  </si>
  <si>
    <t>11 Opći prihodi i primici</t>
  </si>
  <si>
    <t>3 Vlastiti prihodi</t>
  </si>
  <si>
    <t>35 Vlastiti prihodi proračunskih korisnika</t>
  </si>
  <si>
    <t>4 Prihodi za posebne namjene</t>
  </si>
  <si>
    <t>41 Potpore za decentralizirane izdatke</t>
  </si>
  <si>
    <t>5 Pomoći</t>
  </si>
  <si>
    <t>52 Namjenske tekuće pomoći</t>
  </si>
  <si>
    <t>54 EU fondovi-pomoći</t>
  </si>
  <si>
    <t>59 Pomoći iz državnog proračuna za plaće te ostale rashode za zaposlene</t>
  </si>
  <si>
    <t>6 Donacije</t>
  </si>
  <si>
    <t>65 Donacije i ostali namjenski prihodi proračunskih korisnika</t>
  </si>
  <si>
    <t>9 Višak/manjak</t>
  </si>
  <si>
    <t>99 Višak/manjak prihoda proračunskih korisnika</t>
  </si>
  <si>
    <t>RASHODI PREMA FUNKCIJSKOJ KLASIFIKACIJI</t>
  </si>
  <si>
    <t>09 Obrazovanje</t>
  </si>
  <si>
    <t>091 Predškolsko i osnovno obrazovanje</t>
  </si>
  <si>
    <t>096 Dodatne usluge u obrazovanju</t>
  </si>
  <si>
    <t>B. RAČUN FINANCIRANJA PREMA EKONOMSKOJ KLASIFIKACIJI</t>
  </si>
  <si>
    <t>Primici od financijske imovine i zaduživanja</t>
  </si>
  <si>
    <t>Izdaci za financijsku imovinu i otplate zajmova</t>
  </si>
  <si>
    <t>B. RAČUN FINANCIRANJA PREMA IZVORIMA FINANCIRANJA</t>
  </si>
  <si>
    <t>UKUPNO PRIMICI</t>
  </si>
  <si>
    <t>II. POSEBNI DIO</t>
  </si>
  <si>
    <t>Brojčana oznaka i naziv</t>
  </si>
  <si>
    <t>OŠ Mokošica, Dubrovnik</t>
  </si>
  <si>
    <t>Ukupno:</t>
  </si>
  <si>
    <t>Glava 8-31</t>
  </si>
  <si>
    <t>Osnovno školstvo</t>
  </si>
  <si>
    <t>18054 DECENTRALIZIRANE FUNKCIJE - MINIMALNI FINANCIJSKI STANDARD</t>
  </si>
  <si>
    <t>Aktivnost A18054001</t>
  </si>
  <si>
    <t>MATERIJALNI I FINANCIJSKI RASHODI</t>
  </si>
  <si>
    <t>Izvor  41</t>
  </si>
  <si>
    <t>Potpore za decentralizirane izdatke</t>
  </si>
  <si>
    <t>32</t>
  </si>
  <si>
    <t>3211</t>
  </si>
  <si>
    <t>3213</t>
  </si>
  <si>
    <t>3221</t>
  </si>
  <si>
    <t>3223</t>
  </si>
  <si>
    <t>3225</t>
  </si>
  <si>
    <t>Sitni inventar i autogume</t>
  </si>
  <si>
    <t>3231</t>
  </si>
  <si>
    <t>3234</t>
  </si>
  <si>
    <t>3235</t>
  </si>
  <si>
    <t>3236</t>
  </si>
  <si>
    <t>3237</t>
  </si>
  <si>
    <t>3238</t>
  </si>
  <si>
    <t>3239</t>
  </si>
  <si>
    <t>3294</t>
  </si>
  <si>
    <t>Članarine i norme</t>
  </si>
  <si>
    <t>3299</t>
  </si>
  <si>
    <t>34</t>
  </si>
  <si>
    <t>3431</t>
  </si>
  <si>
    <t>Aktivnost A18054004</t>
  </si>
  <si>
    <t>REDOVNA DJELATNOST OSNOVNOG OBRAZOVANJA</t>
  </si>
  <si>
    <t>Izvor  59</t>
  </si>
  <si>
    <t>Pomoći iz državnog proračuna za plaće te ostale rashode za zaposlene</t>
  </si>
  <si>
    <t>Naknade za prijevoz, za rad na terenu i odvojeni život</t>
  </si>
  <si>
    <t>18055 DECENTRALIZIRANE FUNKCIJE - IZNAD MINIMALNOG FINANCIJSKOG STANDARDA</t>
  </si>
  <si>
    <t>Aktivnost A18055002</t>
  </si>
  <si>
    <t>OSTALI PROJEKTI U OSNOVNOM ŠKOLSTVU</t>
  </si>
  <si>
    <t>Izvor  11</t>
  </si>
  <si>
    <t>Opći prihodi i primici</t>
  </si>
  <si>
    <t>37</t>
  </si>
  <si>
    <t>Naknade građanima i kućanstvima unaravi</t>
  </si>
  <si>
    <t>Izvor  35</t>
  </si>
  <si>
    <t>Vlastiti prihodi proračunskih korisnika</t>
  </si>
  <si>
    <t>Izvor  65</t>
  </si>
  <si>
    <t>Donacije i ostali namjenski prihodi proračunskih korisnika</t>
  </si>
  <si>
    <t>Izvor  99</t>
  </si>
  <si>
    <t>Višak/manjak prihoda proračunskih korisnika</t>
  </si>
  <si>
    <t>Aktivnost A18055006</t>
  </si>
  <si>
    <t>PRODUŽENI BORAVAK</t>
  </si>
  <si>
    <t>Uredski materijal I ostali materijalni rashodi</t>
  </si>
  <si>
    <t>Službena, radna i službena odjeća</t>
  </si>
  <si>
    <t>Aktivnost A18055021</t>
  </si>
  <si>
    <t>TEKUĆE I INVESTICIJSKO ODRŽAVANJE IZNAD MINIMALNOG STANDARDA</t>
  </si>
  <si>
    <t>Aktivnost A18055023</t>
  </si>
  <si>
    <t>STRUČNO RAZVOJNE SLUŽBE</t>
  </si>
  <si>
    <t>Aktivnost A18055036</t>
  </si>
  <si>
    <t>ASISTENT U NASTAVI</t>
  </si>
  <si>
    <t>Izvor  54</t>
  </si>
  <si>
    <t>EU fondovi - pomoći</t>
  </si>
  <si>
    <t>Aktivnost A18055039</t>
  </si>
  <si>
    <t>NABAVA ŠKOLSKIH UDŽBENIKA</t>
  </si>
  <si>
    <t>Izvor 65</t>
  </si>
  <si>
    <t>Knjige</t>
  </si>
  <si>
    <t>Aktivnost A18055040</t>
  </si>
  <si>
    <t>SHEMA ŠKOLSKOG VOĆA</t>
  </si>
  <si>
    <t>Izvor  52</t>
  </si>
  <si>
    <t>Namjenske tekuće pomoći</t>
  </si>
  <si>
    <t>Aktivnost A18055043</t>
  </si>
  <si>
    <t>PREHRANA ZA UČENIKE U OSNOVNIM ŠKOLAMA</t>
  </si>
  <si>
    <t>18056 KAPITALNO ULAGANJE U ŠKOLSTVO - MINIMALNI FINANCIJSKI STANDARD</t>
  </si>
  <si>
    <t>Aktivnost A18056002</t>
  </si>
  <si>
    <t>ŠKOLSKA OPREMA</t>
  </si>
  <si>
    <t>Rashodi za nabavu i proizvedene dugotrajne imovine</t>
  </si>
  <si>
    <t>18057 KAPITALNO ULAGANJE U ŠKOLSTVO - IZNAD MINIMALNOG FINANCIJSKOG STANDARDA</t>
  </si>
  <si>
    <t>Aktivnost A18057001</t>
  </si>
  <si>
    <t>Plaće za prekovremeni rad</t>
  </si>
  <si>
    <t>PRIHODI I RASHODI POSLOVANJA PREMA EKONOMSKOJ KLASIFIKACIJI</t>
  </si>
  <si>
    <t>2117-1-126-03-25-1</t>
  </si>
  <si>
    <t>400-01/25-01/5</t>
  </si>
  <si>
    <t>Dubrovnik, 23. srpnja 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</si>
</sst>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2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i/>
      <sz val="10"/>
      <color theme="1"/>
      <name val="Arial"/>
      <family val="2"/>
      <charset val="238"/>
    </font>
    <font>
      <sz val="12"/>
      <color indexed="8"/>
      <name val="Times New Roman"/>
      <family val="1"/>
      <charset val="238"/>
    </font>
    <font>
      <b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u/>
      <sz val="8"/>
      <color rgb="FF000000"/>
      <name val="Arial"/>
      <family val="2"/>
      <charset val="238"/>
    </font>
    <font>
      <b/>
      <sz val="10"/>
      <color rgb="FF000000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2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4FC6A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1" fillId="0" borderId="0"/>
    <xf numFmtId="0" fontId="16" fillId="0" borderId="0"/>
    <xf numFmtId="0" fontId="8" fillId="0" borderId="0"/>
    <xf numFmtId="0" fontId="17" fillId="0" borderId="0"/>
    <xf numFmtId="44" fontId="17" fillId="0" borderId="0" applyFont="0" applyFill="0" applyBorder="0" applyAlignment="0" applyProtection="0"/>
    <xf numFmtId="0" fontId="18" fillId="0" borderId="0"/>
    <xf numFmtId="0" fontId="20" fillId="10" borderId="0" applyNumberFormat="0" applyBorder="0" applyAlignment="0" applyProtection="0"/>
    <xf numFmtId="0" fontId="21" fillId="8" borderId="0" applyNumberFormat="0" applyBorder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9" borderId="0" applyNumberFormat="0" applyBorder="0" applyAlignment="0" applyProtection="0"/>
    <xf numFmtId="0" fontId="19" fillId="0" borderId="0"/>
    <xf numFmtId="0" fontId="18" fillId="7" borderId="6" applyNumberFormat="0" applyAlignment="0" applyProtection="0"/>
    <xf numFmtId="44" fontId="17" fillId="0" borderId="0" applyFont="0" applyFill="0" applyBorder="0" applyAlignment="0" applyProtection="0"/>
  </cellStyleXfs>
  <cellXfs count="267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0" fillId="0" borderId="0" xfId="0"/>
    <xf numFmtId="0" fontId="3" fillId="0" borderId="5" xfId="0" applyFont="1" applyBorder="1" applyAlignment="1">
      <alignment horizontal="center" vertical="center"/>
    </xf>
    <xf numFmtId="0" fontId="12" fillId="4" borderId="3" xfId="0" quotePrefix="1" applyFont="1" applyFill="1" applyBorder="1" applyAlignment="1">
      <alignment horizontal="left" vertical="center"/>
    </xf>
    <xf numFmtId="0" fontId="12" fillId="4" borderId="3" xfId="0" quotePrefix="1" applyFont="1" applyFill="1" applyBorder="1" applyAlignment="1">
      <alignment horizontal="left" vertical="center" wrapText="1"/>
    </xf>
    <xf numFmtId="0" fontId="33" fillId="0" borderId="0" xfId="0" applyNumberFormat="1" applyFont="1" applyFill="1" applyBorder="1" applyAlignment="1" applyProtection="1">
      <alignment horizontal="center" vertical="center" wrapText="1"/>
    </xf>
    <xf numFmtId="0" fontId="29" fillId="0" borderId="0" xfId="0" applyNumberFormat="1" applyFont="1" applyFill="1" applyBorder="1" applyAlignment="1" applyProtection="1"/>
    <xf numFmtId="0" fontId="15" fillId="0" borderId="5" xfId="0" applyFont="1" applyBorder="1" applyAlignment="1">
      <alignment horizontal="right" vertical="center"/>
    </xf>
    <xf numFmtId="0" fontId="32" fillId="0" borderId="0" xfId="0" applyNumberFormat="1" applyFont="1" applyFill="1" applyBorder="1" applyAlignment="1" applyProtection="1">
      <alignment horizontal="center" vertical="center" wrapText="1"/>
    </xf>
    <xf numFmtId="0" fontId="29" fillId="0" borderId="0" xfId="0" applyNumberFormat="1" applyFont="1" applyFill="1" applyBorder="1" applyAlignment="1" applyProtection="1">
      <alignment vertical="center" wrapText="1"/>
    </xf>
    <xf numFmtId="0" fontId="32" fillId="0" borderId="0" xfId="0" applyNumberFormat="1" applyFont="1" applyFill="1" applyBorder="1" applyAlignment="1" applyProtection="1">
      <alignment horizontal="left" wrapText="1"/>
    </xf>
    <xf numFmtId="0" fontId="33" fillId="0" borderId="0" xfId="0" applyNumberFormat="1" applyFont="1" applyFill="1" applyBorder="1" applyAlignment="1" applyProtection="1">
      <alignment wrapText="1"/>
    </xf>
    <xf numFmtId="0" fontId="32" fillId="0" borderId="5" xfId="0" applyNumberFormat="1" applyFont="1" applyFill="1" applyBorder="1" applyAlignment="1" applyProtection="1">
      <alignment horizontal="center" vertical="center" wrapText="1"/>
    </xf>
    <xf numFmtId="4" fontId="33" fillId="0" borderId="0" xfId="0" applyNumberFormat="1" applyFont="1" applyFill="1" applyBorder="1" applyAlignment="1" applyProtection="1">
      <alignment horizontal="center" vertical="center" wrapText="1"/>
    </xf>
    <xf numFmtId="0" fontId="37" fillId="0" borderId="1" xfId="0" quotePrefix="1" applyFont="1" applyBorder="1" applyAlignment="1">
      <alignment horizontal="left" wrapText="1"/>
    </xf>
    <xf numFmtId="0" fontId="37" fillId="0" borderId="2" xfId="0" quotePrefix="1" applyFont="1" applyBorder="1" applyAlignment="1">
      <alignment horizontal="left" wrapText="1"/>
    </xf>
    <xf numFmtId="0" fontId="37" fillId="0" borderId="2" xfId="0" quotePrefix="1" applyFont="1" applyBorder="1" applyAlignment="1">
      <alignment horizontal="center" wrapText="1"/>
    </xf>
    <xf numFmtId="0" fontId="37" fillId="0" borderId="2" xfId="0" quotePrefix="1" applyNumberFormat="1" applyFont="1" applyFill="1" applyBorder="1" applyAlignment="1" applyProtection="1">
      <alignment horizontal="left"/>
    </xf>
    <xf numFmtId="0" fontId="37" fillId="4" borderId="3" xfId="0" applyNumberFormat="1" applyFont="1" applyFill="1" applyBorder="1" applyAlignment="1" applyProtection="1">
      <alignment horizontal="center" vertical="center" wrapText="1"/>
    </xf>
    <xf numFmtId="4" fontId="37" fillId="5" borderId="3" xfId="0" applyNumberFormat="1" applyFont="1" applyFill="1" applyBorder="1" applyAlignment="1">
      <alignment horizontal="right"/>
    </xf>
    <xf numFmtId="0" fontId="37" fillId="5" borderId="1" xfId="0" applyFont="1" applyFill="1" applyBorder="1" applyAlignment="1">
      <alignment horizontal="left" vertical="center"/>
    </xf>
    <xf numFmtId="0" fontId="38" fillId="5" borderId="2" xfId="0" applyNumberFormat="1" applyFont="1" applyFill="1" applyBorder="1" applyAlignment="1" applyProtection="1">
      <alignment vertical="center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39" fillId="0" borderId="0" xfId="0" applyNumberFormat="1" applyFont="1" applyFill="1" applyBorder="1" applyAlignment="1" applyProtection="1">
      <alignment horizontal="center" vertical="center" wrapText="1"/>
    </xf>
    <xf numFmtId="0" fontId="38" fillId="0" borderId="0" xfId="0" applyNumberFormat="1" applyFont="1" applyFill="1" applyBorder="1" applyAlignment="1" applyProtection="1"/>
    <xf numFmtId="0" fontId="28" fillId="0" borderId="0" xfId="0" quotePrefix="1" applyNumberFormat="1" applyFont="1" applyFill="1" applyBorder="1" applyAlignment="1" applyProtection="1">
      <alignment horizontal="center" vertical="center" wrapText="1"/>
    </xf>
    <xf numFmtId="0" fontId="36" fillId="0" borderId="0" xfId="0" applyNumberFormat="1" applyFont="1" applyFill="1" applyBorder="1" applyAlignment="1" applyProtection="1">
      <alignment horizontal="center" vertical="center" wrapText="1"/>
    </xf>
    <xf numFmtId="0" fontId="40" fillId="0" borderId="0" xfId="0" applyFont="1" applyAlignment="1">
      <alignment wrapText="1"/>
    </xf>
    <xf numFmtId="4" fontId="38" fillId="0" borderId="3" xfId="0" applyNumberFormat="1" applyFont="1" applyFill="1" applyBorder="1" applyAlignment="1">
      <alignment horizontal="right"/>
    </xf>
    <xf numFmtId="4" fontId="38" fillId="0" borderId="3" xfId="0" applyNumberFormat="1" applyFont="1" applyBorder="1" applyAlignment="1">
      <alignment horizontal="right"/>
    </xf>
    <xf numFmtId="4" fontId="37" fillId="5" borderId="1" xfId="0" quotePrefix="1" applyNumberFormat="1" applyFont="1" applyFill="1" applyBorder="1" applyAlignment="1">
      <alignment horizontal="right"/>
    </xf>
    <xf numFmtId="4" fontId="37" fillId="5" borderId="3" xfId="0" quotePrefix="1" applyNumberFormat="1" applyFont="1" applyFill="1" applyBorder="1" applyAlignment="1">
      <alignment horizontal="right"/>
    </xf>
    <xf numFmtId="4" fontId="38" fillId="4" borderId="1" xfId="0" quotePrefix="1" applyNumberFormat="1" applyFont="1" applyFill="1" applyBorder="1" applyAlignment="1">
      <alignment horizontal="right"/>
    </xf>
    <xf numFmtId="4" fontId="38" fillId="4" borderId="3" xfId="0" applyNumberFormat="1" applyFont="1" applyFill="1" applyBorder="1" applyAlignment="1" applyProtection="1">
      <alignment horizontal="right" wrapText="1"/>
    </xf>
    <xf numFmtId="0" fontId="10" fillId="11" borderId="3" xfId="0" applyFont="1" applyFill="1" applyBorder="1" applyAlignment="1">
      <alignment horizontal="center" vertical="center" wrapText="1"/>
    </xf>
    <xf numFmtId="0" fontId="13" fillId="12" borderId="3" xfId="0" applyFont="1" applyFill="1" applyBorder="1" applyAlignment="1">
      <alignment horizontal="left" vertical="center" wrapText="1"/>
    </xf>
    <xf numFmtId="4" fontId="10" fillId="12" borderId="3" xfId="0" applyNumberFormat="1" applyFont="1" applyFill="1" applyBorder="1" applyAlignment="1">
      <alignment horizontal="right"/>
    </xf>
    <xf numFmtId="0" fontId="13" fillId="13" borderId="3" xfId="0" applyFont="1" applyFill="1" applyBorder="1" applyAlignment="1">
      <alignment horizontal="left" vertical="center" wrapText="1"/>
    </xf>
    <xf numFmtId="4" fontId="10" fillId="13" borderId="3" xfId="0" applyNumberFormat="1" applyFont="1" applyFill="1" applyBorder="1" applyAlignment="1">
      <alignment horizontal="right"/>
    </xf>
    <xf numFmtId="0" fontId="11" fillId="14" borderId="3" xfId="0" quotePrefix="1" applyFont="1" applyFill="1" applyBorder="1" applyAlignment="1">
      <alignment horizontal="left" vertical="center"/>
    </xf>
    <xf numFmtId="0" fontId="12" fillId="14" borderId="3" xfId="0" quotePrefix="1" applyFont="1" applyFill="1" applyBorder="1" applyAlignment="1">
      <alignment horizontal="left" vertical="center"/>
    </xf>
    <xf numFmtId="0" fontId="11" fillId="14" borderId="3" xfId="0" quotePrefix="1" applyFont="1" applyFill="1" applyBorder="1" applyAlignment="1">
      <alignment horizontal="left" vertical="center" wrapText="1"/>
    </xf>
    <xf numFmtId="4" fontId="8" fillId="14" borderId="3" xfId="0" applyNumberFormat="1" applyFont="1" applyFill="1" applyBorder="1" applyAlignment="1">
      <alignment horizontal="right"/>
    </xf>
    <xf numFmtId="4" fontId="29" fillId="14" borderId="3" xfId="0" applyNumberFormat="1" applyFont="1" applyFill="1" applyBorder="1" applyAlignment="1">
      <alignment horizontal="right"/>
    </xf>
    <xf numFmtId="0" fontId="11" fillId="4" borderId="3" xfId="0" quotePrefix="1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 wrapText="1"/>
    </xf>
    <xf numFmtId="4" fontId="41" fillId="4" borderId="3" xfId="0" applyNumberFormat="1" applyFont="1" applyFill="1" applyBorder="1" applyAlignment="1">
      <alignment horizontal="right"/>
    </xf>
    <xf numFmtId="4" fontId="30" fillId="0" borderId="3" xfId="0" applyNumberFormat="1" applyFont="1" applyBorder="1" applyAlignment="1">
      <alignment horizontal="right"/>
    </xf>
    <xf numFmtId="0" fontId="13" fillId="4" borderId="3" xfId="0" quotePrefix="1" applyFont="1" applyFill="1" applyBorder="1" applyAlignment="1">
      <alignment horizontal="left" vertical="center"/>
    </xf>
    <xf numFmtId="0" fontId="13" fillId="13" borderId="3" xfId="0" quotePrefix="1" applyFont="1" applyFill="1" applyBorder="1" applyAlignment="1">
      <alignment horizontal="left" vertical="center"/>
    </xf>
    <xf numFmtId="0" fontId="42" fillId="13" borderId="3" xfId="0" quotePrefix="1" applyFont="1" applyFill="1" applyBorder="1" applyAlignment="1">
      <alignment horizontal="left" vertical="center"/>
    </xf>
    <xf numFmtId="4" fontId="13" fillId="13" borderId="3" xfId="0" applyNumberFormat="1" applyFont="1" applyFill="1" applyBorder="1" applyAlignment="1">
      <alignment horizontal="right" wrapText="1"/>
    </xf>
    <xf numFmtId="0" fontId="13" fillId="13" borderId="3" xfId="0" quotePrefix="1" applyFont="1" applyFill="1" applyBorder="1" applyAlignment="1">
      <alignment horizontal="left" vertical="center" wrapText="1"/>
    </xf>
    <xf numFmtId="4" fontId="31" fillId="13" borderId="3" xfId="0" applyNumberFormat="1" applyFont="1" applyFill="1" applyBorder="1" applyAlignment="1">
      <alignment horizontal="right"/>
    </xf>
    <xf numFmtId="4" fontId="30" fillId="4" borderId="3" xfId="0" applyNumberFormat="1" applyFont="1" applyFill="1" applyBorder="1" applyAlignment="1">
      <alignment horizontal="right"/>
    </xf>
    <xf numFmtId="4" fontId="41" fillId="14" borderId="3" xfId="0" applyNumberFormat="1" applyFont="1" applyFill="1" applyBorder="1" applyAlignment="1">
      <alignment horizontal="right"/>
    </xf>
    <xf numFmtId="0" fontId="42" fillId="4" borderId="3" xfId="0" quotePrefix="1" applyFont="1" applyFill="1" applyBorder="1" applyAlignment="1">
      <alignment horizontal="left" vertical="center"/>
    </xf>
    <xf numFmtId="0" fontId="13" fillId="14" borderId="3" xfId="0" quotePrefix="1" applyFont="1" applyFill="1" applyBorder="1" applyAlignment="1">
      <alignment horizontal="left" vertical="center"/>
    </xf>
    <xf numFmtId="0" fontId="11" fillId="13" borderId="3" xfId="0" quotePrefix="1" applyFont="1" applyFill="1" applyBorder="1" applyAlignment="1">
      <alignment horizontal="left" vertical="center"/>
    </xf>
    <xf numFmtId="0" fontId="13" fillId="12" borderId="3" xfId="0" applyFont="1" applyFill="1" applyBorder="1" applyAlignment="1">
      <alignment horizontal="left" vertical="center"/>
    </xf>
    <xf numFmtId="0" fontId="13" fillId="12" borderId="3" xfId="0" applyFont="1" applyFill="1" applyBorder="1" applyAlignment="1">
      <alignment vertical="center" wrapText="1"/>
    </xf>
    <xf numFmtId="0" fontId="13" fillId="13" borderId="3" xfId="0" applyFont="1" applyFill="1" applyBorder="1" applyAlignment="1">
      <alignment vertical="center" wrapText="1"/>
    </xf>
    <xf numFmtId="0" fontId="11" fillId="14" borderId="3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29" fillId="0" borderId="3" xfId="0" applyFont="1" applyBorder="1"/>
    <xf numFmtId="0" fontId="30" fillId="0" borderId="3" xfId="0" applyFont="1" applyBorder="1"/>
    <xf numFmtId="0" fontId="31" fillId="0" borderId="3" xfId="0" applyFont="1" applyBorder="1" applyAlignment="1">
      <alignment vertical="top" wrapText="1"/>
    </xf>
    <xf numFmtId="0" fontId="30" fillId="0" borderId="3" xfId="0" applyFont="1" applyBorder="1" applyAlignment="1">
      <alignment vertical="top" wrapText="1"/>
    </xf>
    <xf numFmtId="4" fontId="30" fillId="0" borderId="3" xfId="0" applyNumberFormat="1" applyFont="1" applyBorder="1" applyAlignment="1">
      <alignment horizontal="right" wrapText="1"/>
    </xf>
    <xf numFmtId="0" fontId="31" fillId="14" borderId="3" xfId="0" applyFont="1" applyFill="1" applyBorder="1" applyAlignment="1">
      <alignment vertical="top" wrapText="1"/>
    </xf>
    <xf numFmtId="0" fontId="29" fillId="14" borderId="3" xfId="0" applyFont="1" applyFill="1" applyBorder="1" applyAlignment="1">
      <alignment vertical="top" wrapText="1"/>
    </xf>
    <xf numFmtId="4" fontId="29" fillId="14" borderId="3" xfId="0" applyNumberFormat="1" applyFont="1" applyFill="1" applyBorder="1" applyAlignment="1">
      <alignment horizontal="right" wrapText="1"/>
    </xf>
    <xf numFmtId="0" fontId="9" fillId="4" borderId="0" xfId="0" applyFont="1" applyFill="1" applyAlignment="1">
      <alignment horizontal="center" vertical="center" wrapText="1"/>
    </xf>
    <xf numFmtId="0" fontId="40" fillId="0" borderId="0" xfId="0" applyNumberFormat="1" applyFont="1" applyFill="1" applyBorder="1" applyAlignment="1" applyProtection="1">
      <alignment vertical="center" wrapText="1"/>
    </xf>
    <xf numFmtId="0" fontId="12" fillId="4" borderId="19" xfId="0" quotePrefix="1" applyFont="1" applyFill="1" applyBorder="1" applyAlignment="1">
      <alignment horizontal="left" vertical="center" wrapText="1" indent="1"/>
    </xf>
    <xf numFmtId="4" fontId="10" fillId="4" borderId="17" xfId="0" applyNumberFormat="1" applyFont="1" applyFill="1" applyBorder="1" applyAlignment="1">
      <alignment horizontal="right" vertical="center"/>
    </xf>
    <xf numFmtId="0" fontId="37" fillId="11" borderId="3" xfId="0" applyNumberFormat="1" applyFont="1" applyFill="1" applyBorder="1" applyAlignment="1" applyProtection="1">
      <alignment horizontal="center" vertical="center" wrapText="1"/>
    </xf>
    <xf numFmtId="0" fontId="43" fillId="0" borderId="0" xfId="0" applyFont="1" applyFill="1" applyAlignment="1">
      <alignment vertical="center" wrapText="1"/>
    </xf>
    <xf numFmtId="0" fontId="0" fillId="0" borderId="0" xfId="0"/>
    <xf numFmtId="0" fontId="13" fillId="12" borderId="15" xfId="0" applyFont="1" applyFill="1" applyBorder="1" applyAlignment="1">
      <alignment horizontal="left" vertical="center" wrapText="1"/>
    </xf>
    <xf numFmtId="0" fontId="10" fillId="15" borderId="12" xfId="0" applyFont="1" applyFill="1" applyBorder="1" applyAlignment="1">
      <alignment horizontal="center" vertical="center" wrapText="1"/>
    </xf>
    <xf numFmtId="0" fontId="10" fillId="15" borderId="15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4" fontId="13" fillId="12" borderId="11" xfId="0" applyNumberFormat="1" applyFont="1" applyFill="1" applyBorder="1" applyAlignment="1">
      <alignment horizontal="right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vertical="center" wrapText="1"/>
    </xf>
    <xf numFmtId="0" fontId="10" fillId="15" borderId="11" xfId="0" applyFont="1" applyFill="1" applyBorder="1" applyAlignment="1">
      <alignment horizontal="center" vertical="center" wrapText="1"/>
    </xf>
    <xf numFmtId="4" fontId="41" fillId="4" borderId="3" xfId="0" applyNumberFormat="1" applyFont="1" applyFill="1" applyBorder="1" applyAlignment="1">
      <alignment horizontal="right" vertical="center"/>
    </xf>
    <xf numFmtId="4" fontId="30" fillId="0" borderId="3" xfId="0" applyNumberFormat="1" applyFont="1" applyBorder="1" applyAlignment="1">
      <alignment horizontal="right" vertical="center"/>
    </xf>
    <xf numFmtId="0" fontId="13" fillId="4" borderId="19" xfId="0" applyFont="1" applyFill="1" applyBorder="1" applyAlignment="1">
      <alignment horizontal="left" vertical="center" wrapText="1"/>
    </xf>
    <xf numFmtId="4" fontId="10" fillId="4" borderId="3" xfId="0" applyNumberFormat="1" applyFont="1" applyFill="1" applyBorder="1" applyAlignment="1">
      <alignment horizontal="right" vertical="center"/>
    </xf>
    <xf numFmtId="0" fontId="12" fillId="4" borderId="19" xfId="0" applyFont="1" applyFill="1" applyBorder="1" applyAlignment="1">
      <alignment horizontal="left" vertical="center" wrapText="1" indent="1"/>
    </xf>
    <xf numFmtId="0" fontId="12" fillId="4" borderId="21" xfId="0" applyFont="1" applyFill="1" applyBorder="1" applyAlignment="1">
      <alignment horizontal="left" vertical="center" wrapText="1" indent="1"/>
    </xf>
    <xf numFmtId="4" fontId="41" fillId="4" borderId="22" xfId="0" applyNumberFormat="1" applyFont="1" applyFill="1" applyBorder="1" applyAlignment="1">
      <alignment horizontal="right" vertical="center"/>
    </xf>
    <xf numFmtId="4" fontId="30" fillId="0" borderId="22" xfId="0" applyNumberFormat="1" applyFont="1" applyBorder="1" applyAlignment="1">
      <alignment horizontal="right" vertical="center"/>
    </xf>
    <xf numFmtId="4" fontId="10" fillId="12" borderId="11" xfId="0" applyNumberFormat="1" applyFont="1" applyFill="1" applyBorder="1" applyAlignment="1">
      <alignment horizontal="right" vertical="center"/>
    </xf>
    <xf numFmtId="4" fontId="30" fillId="0" borderId="3" xfId="0" applyNumberFormat="1" applyFont="1" applyBorder="1" applyAlignment="1">
      <alignment horizontal="right" vertical="center" wrapText="1"/>
    </xf>
    <xf numFmtId="4" fontId="31" fillId="0" borderId="3" xfId="0" applyNumberFormat="1" applyFont="1" applyBorder="1" applyAlignment="1">
      <alignment horizontal="right" vertical="center" wrapText="1"/>
    </xf>
    <xf numFmtId="4" fontId="44" fillId="0" borderId="3" xfId="0" applyNumberFormat="1" applyFont="1" applyBorder="1" applyAlignment="1">
      <alignment horizontal="right" vertical="center"/>
    </xf>
    <xf numFmtId="0" fontId="12" fillId="4" borderId="24" xfId="0" applyFont="1" applyFill="1" applyBorder="1" applyAlignment="1">
      <alignment horizontal="left" vertical="center" wrapText="1" indent="1"/>
    </xf>
    <xf numFmtId="4" fontId="30" fillId="0" borderId="25" xfId="0" applyNumberFormat="1" applyFont="1" applyBorder="1" applyAlignment="1">
      <alignment horizontal="right" vertical="center"/>
    </xf>
    <xf numFmtId="0" fontId="13" fillId="16" borderId="15" xfId="0" applyFont="1" applyFill="1" applyBorder="1" applyAlignment="1">
      <alignment horizontal="left" vertical="center" wrapText="1" indent="1"/>
    </xf>
    <xf numFmtId="4" fontId="31" fillId="16" borderId="11" xfId="0" applyNumberFormat="1" applyFont="1" applyFill="1" applyBorder="1" applyAlignment="1">
      <alignment horizontal="right" vertical="center"/>
    </xf>
    <xf numFmtId="0" fontId="36" fillId="0" borderId="0" xfId="0" applyNumberFormat="1" applyFont="1" applyFill="1" applyBorder="1" applyAlignment="1" applyProtection="1">
      <alignment vertical="center" wrapText="1"/>
    </xf>
    <xf numFmtId="0" fontId="43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0" fontId="40" fillId="0" borderId="0" xfId="0" applyFont="1"/>
    <xf numFmtId="4" fontId="10" fillId="4" borderId="3" xfId="0" applyNumberFormat="1" applyFont="1" applyFill="1" applyBorder="1" applyAlignment="1">
      <alignment horizontal="right"/>
    </xf>
    <xf numFmtId="4" fontId="31" fillId="0" borderId="30" xfId="0" applyNumberFormat="1" applyFont="1" applyBorder="1"/>
    <xf numFmtId="0" fontId="46" fillId="11" borderId="26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left" vertical="center" wrapText="1"/>
    </xf>
    <xf numFmtId="0" fontId="10" fillId="11" borderId="15" xfId="0" applyFont="1" applyFill="1" applyBorder="1" applyAlignment="1">
      <alignment horizontal="center" vertical="center" wrapText="1"/>
    </xf>
    <xf numFmtId="4" fontId="10" fillId="4" borderId="30" xfId="0" applyNumberFormat="1" applyFont="1" applyFill="1" applyBorder="1" applyAlignment="1">
      <alignment horizontal="right"/>
    </xf>
    <xf numFmtId="4" fontId="30" fillId="0" borderId="3" xfId="0" applyNumberFormat="1" applyFont="1" applyBorder="1"/>
    <xf numFmtId="0" fontId="12" fillId="4" borderId="19" xfId="0" quotePrefix="1" applyFont="1" applyFill="1" applyBorder="1" applyAlignment="1">
      <alignment horizontal="left" vertical="center" wrapText="1"/>
    </xf>
    <xf numFmtId="4" fontId="31" fillId="0" borderId="3" xfId="0" applyNumberFormat="1" applyFont="1" applyBorder="1"/>
    <xf numFmtId="0" fontId="46" fillId="11" borderId="27" xfId="0" applyFont="1" applyFill="1" applyBorder="1" applyAlignment="1">
      <alignment horizontal="center" vertical="center" wrapText="1"/>
    </xf>
    <xf numFmtId="0" fontId="46" fillId="11" borderId="28" xfId="0" applyFont="1" applyFill="1" applyBorder="1" applyAlignment="1">
      <alignment horizontal="center" vertical="center" wrapText="1"/>
    </xf>
    <xf numFmtId="0" fontId="12" fillId="4" borderId="31" xfId="0" quotePrefix="1" applyFont="1" applyFill="1" applyBorder="1" applyAlignment="1">
      <alignment horizontal="left" vertical="center" wrapText="1"/>
    </xf>
    <xf numFmtId="4" fontId="41" fillId="4" borderId="32" xfId="0" applyNumberFormat="1" applyFont="1" applyFill="1" applyBorder="1" applyAlignment="1">
      <alignment horizontal="right"/>
    </xf>
    <xf numFmtId="4" fontId="30" fillId="0" borderId="32" xfId="0" applyNumberFormat="1" applyFont="1" applyBorder="1"/>
    <xf numFmtId="0" fontId="43" fillId="0" borderId="0" xfId="0" applyNumberFormat="1" applyFont="1" applyFill="1" applyBorder="1" applyAlignment="1" applyProtection="1">
      <alignment horizontal="center" vertical="center" wrapText="1"/>
    </xf>
    <xf numFmtId="0" fontId="45" fillId="0" borderId="0" xfId="0" applyNumberFormat="1" applyFont="1" applyFill="1" applyBorder="1" applyAlignment="1" applyProtection="1">
      <alignment vertical="center" wrapText="1"/>
    </xf>
    <xf numFmtId="0" fontId="37" fillId="11" borderId="11" xfId="0" applyNumberFormat="1" applyFont="1" applyFill="1" applyBorder="1" applyAlignment="1" applyProtection="1">
      <alignment horizontal="center" vertical="center" wrapText="1"/>
    </xf>
    <xf numFmtId="0" fontId="37" fillId="11" borderId="12" xfId="0" applyNumberFormat="1" applyFont="1" applyFill="1" applyBorder="1" applyAlignment="1" applyProtection="1">
      <alignment horizontal="center" vertical="center" wrapText="1"/>
    </xf>
    <xf numFmtId="2" fontId="48" fillId="4" borderId="3" xfId="0" applyNumberFormat="1" applyFont="1" applyFill="1" applyBorder="1" applyAlignment="1">
      <alignment horizontal="right"/>
    </xf>
    <xf numFmtId="0" fontId="47" fillId="4" borderId="3" xfId="0" applyFont="1" applyFill="1" applyBorder="1" applyAlignment="1">
      <alignment horizontal="left" vertical="center" wrapText="1"/>
    </xf>
    <xf numFmtId="0" fontId="47" fillId="4" borderId="3" xfId="0" applyFont="1" applyFill="1" applyBorder="1" applyAlignment="1">
      <alignment vertical="center" wrapText="1"/>
    </xf>
    <xf numFmtId="0" fontId="47" fillId="4" borderId="3" xfId="0" applyFont="1" applyFill="1" applyBorder="1" applyAlignment="1">
      <alignment horizontal="left" vertical="center"/>
    </xf>
    <xf numFmtId="2" fontId="34" fillId="0" borderId="3" xfId="0" applyNumberFormat="1" applyFont="1" applyBorder="1"/>
    <xf numFmtId="0" fontId="0" fillId="0" borderId="0" xfId="0"/>
    <xf numFmtId="0" fontId="12" fillId="4" borderId="3" xfId="0" quotePrefix="1" applyFont="1" applyFill="1" applyBorder="1" applyAlignment="1">
      <alignment horizontal="left" vertical="center"/>
    </xf>
    <xf numFmtId="0" fontId="37" fillId="16" borderId="11" xfId="0" applyNumberFormat="1" applyFont="1" applyFill="1" applyBorder="1" applyAlignment="1" applyProtection="1">
      <alignment horizontal="center" vertical="center" wrapText="1"/>
    </xf>
    <xf numFmtId="0" fontId="37" fillId="16" borderId="12" xfId="0" applyNumberFormat="1" applyFont="1" applyFill="1" applyBorder="1" applyAlignment="1" applyProtection="1">
      <alignment horizontal="center" vertical="center" wrapText="1"/>
    </xf>
    <xf numFmtId="0" fontId="46" fillId="12" borderId="14" xfId="0" applyFont="1" applyFill="1" applyBorder="1" applyAlignment="1">
      <alignment horizontal="center" vertical="center" wrapText="1"/>
    </xf>
    <xf numFmtId="0" fontId="49" fillId="4" borderId="3" xfId="0" applyFont="1" applyFill="1" applyBorder="1" applyAlignment="1">
      <alignment horizontal="left" vertical="center" wrapText="1"/>
    </xf>
    <xf numFmtId="2" fontId="26" fillId="4" borderId="3" xfId="0" applyNumberFormat="1" applyFont="1" applyFill="1" applyBorder="1" applyAlignment="1">
      <alignment horizontal="center"/>
    </xf>
    <xf numFmtId="2" fontId="27" fillId="0" borderId="3" xfId="0" applyNumberFormat="1" applyFont="1" applyBorder="1" applyAlignment="1">
      <alignment horizontal="center"/>
    </xf>
    <xf numFmtId="0" fontId="43" fillId="0" borderId="0" xfId="0" applyNumberFormat="1" applyFont="1" applyFill="1" applyBorder="1" applyAlignment="1" applyProtection="1">
      <alignment vertical="center" wrapText="1"/>
    </xf>
    <xf numFmtId="0" fontId="25" fillId="12" borderId="17" xfId="0" applyFont="1" applyFill="1" applyBorder="1" applyAlignment="1">
      <alignment horizontal="center" vertical="center" wrapText="1"/>
    </xf>
    <xf numFmtId="0" fontId="25" fillId="16" borderId="15" xfId="0" applyFont="1" applyFill="1" applyBorder="1" applyAlignment="1">
      <alignment horizontal="center" vertical="center" wrapText="1"/>
    </xf>
    <xf numFmtId="1" fontId="51" fillId="4" borderId="3" xfId="4" applyNumberFormat="1" applyFont="1" applyFill="1" applyBorder="1" applyAlignment="1">
      <alignment horizontal="center" vertical="center" wrapText="1"/>
    </xf>
    <xf numFmtId="4" fontId="50" fillId="17" borderId="3" xfId="4" applyNumberFormat="1" applyFont="1" applyFill="1" applyBorder="1" applyAlignment="1">
      <alignment horizontal="right" vertical="center" wrapText="1"/>
    </xf>
    <xf numFmtId="4" fontId="31" fillId="18" borderId="3" xfId="1" applyNumberFormat="1" applyFont="1" applyFill="1" applyBorder="1" applyAlignment="1" applyProtection="1">
      <alignment horizontal="right" vertical="center" wrapText="1"/>
    </xf>
    <xf numFmtId="4" fontId="31" fillId="19" borderId="3" xfId="1" applyNumberFormat="1" applyFont="1" applyFill="1" applyBorder="1" applyAlignment="1" applyProtection="1">
      <alignment horizontal="right" vertical="center" wrapText="1"/>
    </xf>
    <xf numFmtId="4" fontId="52" fillId="6" borderId="3" xfId="4" applyNumberFormat="1" applyFont="1" applyFill="1" applyBorder="1" applyAlignment="1">
      <alignment horizontal="right" vertical="center" wrapText="1"/>
    </xf>
    <xf numFmtId="4" fontId="53" fillId="4" borderId="3" xfId="4" applyNumberFormat="1" applyFont="1" applyFill="1" applyBorder="1" applyAlignment="1">
      <alignment horizontal="right" vertical="center" wrapText="1"/>
    </xf>
    <xf numFmtId="4" fontId="54" fillId="4" borderId="3" xfId="4" applyNumberFormat="1" applyFont="1" applyFill="1" applyBorder="1" applyAlignment="1">
      <alignment horizontal="right" vertical="center" wrapText="1"/>
    </xf>
    <xf numFmtId="0" fontId="54" fillId="4" borderId="1" xfId="4" applyFont="1" applyFill="1" applyBorder="1" applyAlignment="1">
      <alignment horizontal="left" vertical="center" wrapText="1"/>
    </xf>
    <xf numFmtId="0" fontId="54" fillId="4" borderId="4" xfId="4" applyFont="1" applyFill="1" applyBorder="1" applyAlignment="1">
      <alignment horizontal="left" vertical="center" wrapText="1"/>
    </xf>
    <xf numFmtId="0" fontId="53" fillId="4" borderId="4" xfId="4" applyFont="1" applyFill="1" applyBorder="1" applyAlignment="1">
      <alignment horizontal="left" vertical="center" wrapText="1"/>
    </xf>
    <xf numFmtId="4" fontId="56" fillId="6" borderId="3" xfId="4" applyNumberFormat="1" applyFont="1" applyFill="1" applyBorder="1" applyAlignment="1">
      <alignment horizontal="right" vertical="center" wrapText="1"/>
    </xf>
    <xf numFmtId="0" fontId="54" fillId="4" borderId="1" xfId="4" applyFont="1" applyFill="1" applyBorder="1" applyAlignment="1">
      <alignment horizontal="left" vertical="center"/>
    </xf>
    <xf numFmtId="0" fontId="54" fillId="4" borderId="2" xfId="4" applyFont="1" applyFill="1" applyBorder="1" applyAlignment="1">
      <alignment horizontal="left" vertical="center"/>
    </xf>
    <xf numFmtId="0" fontId="54" fillId="4" borderId="4" xfId="4" applyFont="1" applyFill="1" applyBorder="1" applyAlignment="1">
      <alignment horizontal="left" vertical="center"/>
    </xf>
    <xf numFmtId="4" fontId="51" fillId="4" borderId="3" xfId="4" applyNumberFormat="1" applyFont="1" applyFill="1" applyBorder="1" applyAlignment="1">
      <alignment horizontal="right" vertical="center" wrapText="1"/>
    </xf>
    <xf numFmtId="4" fontId="53" fillId="0" borderId="3" xfId="4" applyNumberFormat="1" applyFont="1" applyBorder="1" applyAlignment="1">
      <alignment horizontal="right" vertical="center" wrapText="1"/>
    </xf>
    <xf numFmtId="4" fontId="55" fillId="4" borderId="3" xfId="4" applyNumberFormat="1" applyFont="1" applyFill="1" applyBorder="1" applyAlignment="1">
      <alignment horizontal="right" vertical="center" wrapText="1"/>
    </xf>
    <xf numFmtId="4" fontId="44" fillId="18" borderId="3" xfId="1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40" fillId="0" borderId="0" xfId="0" applyFont="1" applyFill="1" applyBorder="1"/>
    <xf numFmtId="0" fontId="51" fillId="4" borderId="3" xfId="4" applyFont="1" applyFill="1" applyBorder="1" applyAlignment="1">
      <alignment horizontal="center" vertical="center" wrapText="1"/>
    </xf>
    <xf numFmtId="0" fontId="50" fillId="17" borderId="1" xfId="4" applyFont="1" applyFill="1" applyBorder="1" applyAlignment="1">
      <alignment horizontal="left" vertical="center" wrapText="1"/>
    </xf>
    <xf numFmtId="10" fontId="31" fillId="17" borderId="1" xfId="4" applyNumberFormat="1" applyFont="1" applyFill="1" applyBorder="1" applyAlignment="1">
      <alignment vertical="center" wrapText="1"/>
    </xf>
    <xf numFmtId="10" fontId="31" fillId="17" borderId="2" xfId="4" applyNumberFormat="1" applyFont="1" applyFill="1" applyBorder="1" applyAlignment="1">
      <alignment vertical="center" wrapText="1"/>
    </xf>
    <xf numFmtId="2" fontId="30" fillId="0" borderId="32" xfId="0" applyNumberFormat="1" applyFont="1" applyBorder="1"/>
    <xf numFmtId="2" fontId="30" fillId="0" borderId="33" xfId="0" applyNumberFormat="1" applyFont="1" applyBorder="1"/>
    <xf numFmtId="4" fontId="30" fillId="0" borderId="20" xfId="0" applyNumberFormat="1" applyFont="1" applyBorder="1" applyAlignment="1">
      <alignment horizontal="right" vertical="center"/>
    </xf>
    <xf numFmtId="4" fontId="30" fillId="0" borderId="23" xfId="0" applyNumberFormat="1" applyFont="1" applyBorder="1" applyAlignment="1">
      <alignment horizontal="right" vertical="center"/>
    </xf>
    <xf numFmtId="4" fontId="12" fillId="0" borderId="3" xfId="0" applyNumberFormat="1" applyFont="1" applyBorder="1" applyAlignment="1">
      <alignment horizontal="right"/>
    </xf>
    <xf numFmtId="4" fontId="13" fillId="12" borderId="12" xfId="0" applyNumberFormat="1" applyFont="1" applyFill="1" applyBorder="1" applyAlignment="1">
      <alignment horizontal="right" vertical="center" wrapText="1"/>
    </xf>
    <xf numFmtId="4" fontId="10" fillId="4" borderId="18" xfId="0" applyNumberFormat="1" applyFont="1" applyFill="1" applyBorder="1" applyAlignment="1">
      <alignment horizontal="right" vertical="center"/>
    </xf>
    <xf numFmtId="4" fontId="10" fillId="4" borderId="20" xfId="0" applyNumberFormat="1" applyFont="1" applyFill="1" applyBorder="1" applyAlignment="1">
      <alignment horizontal="right" vertical="center"/>
    </xf>
    <xf numFmtId="4" fontId="10" fillId="12" borderId="12" xfId="0" applyNumberFormat="1" applyFont="1" applyFill="1" applyBorder="1" applyAlignment="1">
      <alignment horizontal="right" vertical="center"/>
    </xf>
    <xf numFmtId="4" fontId="31" fillId="0" borderId="20" xfId="0" applyNumberFormat="1" applyFont="1" applyBorder="1" applyAlignment="1">
      <alignment horizontal="right" vertical="center" wrapText="1"/>
    </xf>
    <xf numFmtId="4" fontId="44" fillId="0" borderId="20" xfId="0" applyNumberFormat="1" applyFont="1" applyBorder="1" applyAlignment="1">
      <alignment horizontal="right" vertical="center"/>
    </xf>
    <xf numFmtId="4" fontId="31" fillId="16" borderId="12" xfId="0" applyNumberFormat="1" applyFont="1" applyFill="1" applyBorder="1" applyAlignment="1">
      <alignment horizontal="right" vertical="center"/>
    </xf>
    <xf numFmtId="0" fontId="54" fillId="4" borderId="1" xfId="4" applyFont="1" applyFill="1" applyBorder="1" applyAlignment="1">
      <alignment horizontal="left" vertical="center" wrapText="1"/>
    </xf>
    <xf numFmtId="0" fontId="54" fillId="4" borderId="4" xfId="4" applyFont="1" applyFill="1" applyBorder="1" applyAlignment="1">
      <alignment horizontal="left" vertical="center" wrapText="1"/>
    </xf>
    <xf numFmtId="0" fontId="30" fillId="0" borderId="3" xfId="0" applyFont="1" applyBorder="1" applyAlignment="1">
      <alignment horizontal="left"/>
    </xf>
    <xf numFmtId="0" fontId="30" fillId="0" borderId="3" xfId="0" applyFont="1" applyBorder="1" applyAlignment="1">
      <alignment horizontal="left" vertical="top" wrapText="1"/>
    </xf>
    <xf numFmtId="0" fontId="35" fillId="0" borderId="0" xfId="0" applyFont="1" applyAlignment="1">
      <alignment horizontal="center" vertical="center" wrapText="1"/>
    </xf>
    <xf numFmtId="0" fontId="37" fillId="5" borderId="1" xfId="0" quotePrefix="1" applyNumberFormat="1" applyFont="1" applyFill="1" applyBorder="1" applyAlignment="1" applyProtection="1">
      <alignment horizontal="left" vertical="center" wrapText="1"/>
    </xf>
    <xf numFmtId="0" fontId="36" fillId="0" borderId="0" xfId="0" applyNumberFormat="1" applyFont="1" applyFill="1" applyBorder="1" applyAlignment="1" applyProtection="1">
      <alignment horizontal="center" vertical="center" wrapText="1"/>
    </xf>
    <xf numFmtId="0" fontId="37" fillId="4" borderId="1" xfId="0" applyNumberFormat="1" applyFont="1" applyFill="1" applyBorder="1" applyAlignment="1" applyProtection="1">
      <alignment horizontal="left" vertical="center" wrapText="1"/>
    </xf>
    <xf numFmtId="0" fontId="37" fillId="0" borderId="1" xfId="0" quotePrefix="1" applyFont="1" applyBorder="1" applyAlignment="1">
      <alignment horizontal="left" vertical="center"/>
    </xf>
    <xf numFmtId="0" fontId="37" fillId="5" borderId="1" xfId="0" applyNumberFormat="1" applyFont="1" applyFill="1" applyBorder="1" applyAlignment="1" applyProtection="1">
      <alignment horizontal="left" vertical="center" wrapText="1"/>
    </xf>
    <xf numFmtId="0" fontId="37" fillId="0" borderId="1" xfId="0" applyNumberFormat="1" applyFont="1" applyFill="1" applyBorder="1" applyAlignment="1" applyProtection="1">
      <alignment horizontal="left" vertical="center" wrapText="1"/>
    </xf>
    <xf numFmtId="0" fontId="37" fillId="0" borderId="1" xfId="0" quotePrefix="1" applyFont="1" applyFill="1" applyBorder="1" applyAlignment="1">
      <alignment horizontal="left" vertical="center"/>
    </xf>
    <xf numFmtId="0" fontId="37" fillId="0" borderId="1" xfId="0" quotePrefix="1" applyNumberFormat="1" applyFont="1" applyFill="1" applyBorder="1" applyAlignment="1" applyProtection="1">
      <alignment horizontal="left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11" borderId="2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43" fillId="0" borderId="0" xfId="0" applyNumberFormat="1" applyFont="1" applyFill="1" applyBorder="1" applyAlignment="1" applyProtection="1">
      <alignment horizontal="center" vertical="center" wrapText="1"/>
    </xf>
    <xf numFmtId="0" fontId="46" fillId="16" borderId="9" xfId="0" applyFont="1" applyFill="1" applyBorder="1" applyAlignment="1">
      <alignment horizontal="center" vertical="center" wrapText="1"/>
    </xf>
    <xf numFmtId="0" fontId="46" fillId="16" borderId="10" xfId="0" applyFont="1" applyFill="1" applyBorder="1" applyAlignment="1">
      <alignment horizontal="center" vertical="center" wrapText="1"/>
    </xf>
    <xf numFmtId="0" fontId="46" fillId="16" borderId="34" xfId="0" applyFont="1" applyFill="1" applyBorder="1" applyAlignment="1">
      <alignment horizontal="center" vertical="center" wrapText="1"/>
    </xf>
    <xf numFmtId="0" fontId="46" fillId="12" borderId="13" xfId="0" applyFont="1" applyFill="1" applyBorder="1" applyAlignment="1">
      <alignment horizontal="center" vertical="center" wrapText="1"/>
    </xf>
    <xf numFmtId="0" fontId="46" fillId="12" borderId="5" xfId="0" applyFont="1" applyFill="1" applyBorder="1" applyAlignment="1">
      <alignment horizontal="center" vertical="center" wrapText="1"/>
    </xf>
    <xf numFmtId="0" fontId="46" fillId="12" borderId="14" xfId="0" applyFont="1" applyFill="1" applyBorder="1" applyAlignment="1">
      <alignment horizontal="center" vertical="center" wrapText="1"/>
    </xf>
    <xf numFmtId="0" fontId="50" fillId="4" borderId="35" xfId="4" applyFont="1" applyFill="1" applyBorder="1" applyAlignment="1">
      <alignment horizontal="center" vertical="center" wrapText="1"/>
    </xf>
    <xf numFmtId="0" fontId="50" fillId="4" borderId="36" xfId="4" applyFont="1" applyFill="1" applyBorder="1" applyAlignment="1">
      <alignment horizontal="center" vertical="center" wrapText="1"/>
    </xf>
    <xf numFmtId="0" fontId="50" fillId="4" borderId="37" xfId="4" applyFont="1" applyFill="1" applyBorder="1" applyAlignment="1">
      <alignment horizontal="center" vertical="center" wrapText="1"/>
    </xf>
    <xf numFmtId="0" fontId="50" fillId="4" borderId="13" xfId="4" applyFont="1" applyFill="1" applyBorder="1" applyAlignment="1">
      <alignment horizontal="center" vertical="center" wrapText="1"/>
    </xf>
    <xf numFmtId="0" fontId="50" fillId="4" borderId="5" xfId="4" applyFont="1" applyFill="1" applyBorder="1" applyAlignment="1">
      <alignment horizontal="center" vertical="center" wrapText="1"/>
    </xf>
    <xf numFmtId="0" fontId="50" fillId="4" borderId="14" xfId="4" applyFont="1" applyFill="1" applyBorder="1" applyAlignment="1">
      <alignment horizontal="center" vertical="center" wrapText="1"/>
    </xf>
    <xf numFmtId="4" fontId="58" fillId="0" borderId="22" xfId="4" applyNumberFormat="1" applyFont="1" applyFill="1" applyBorder="1" applyAlignment="1">
      <alignment horizontal="center" vertical="center" wrapText="1"/>
    </xf>
    <xf numFmtId="4" fontId="58" fillId="0" borderId="17" xfId="4" applyNumberFormat="1" applyFont="1" applyFill="1" applyBorder="1" applyAlignment="1">
      <alignment horizontal="center" vertical="center" wrapText="1"/>
    </xf>
    <xf numFmtId="0" fontId="37" fillId="0" borderId="22" xfId="4" applyFont="1" applyFill="1" applyBorder="1" applyAlignment="1">
      <alignment horizontal="center" vertical="center" wrapText="1"/>
    </xf>
    <xf numFmtId="0" fontId="37" fillId="0" borderId="17" xfId="4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50" fillId="17" borderId="3" xfId="4" applyFont="1" applyFill="1" applyBorder="1" applyAlignment="1">
      <alignment horizontal="left" vertical="center" wrapText="1"/>
    </xf>
    <xf numFmtId="0" fontId="37" fillId="0" borderId="22" xfId="0" applyNumberFormat="1" applyFont="1" applyFill="1" applyBorder="1" applyAlignment="1" applyProtection="1">
      <alignment horizontal="center" vertical="center" wrapText="1"/>
    </xf>
    <xf numFmtId="0" fontId="37" fillId="0" borderId="17" xfId="0" applyNumberFormat="1" applyFont="1" applyFill="1" applyBorder="1" applyAlignment="1" applyProtection="1">
      <alignment horizontal="center" vertical="center" wrapText="1"/>
    </xf>
    <xf numFmtId="0" fontId="50" fillId="17" borderId="3" xfId="4" applyFont="1" applyFill="1" applyBorder="1" applyAlignment="1">
      <alignment horizontal="center" vertical="center" wrapText="1"/>
    </xf>
    <xf numFmtId="0" fontId="31" fillId="18" borderId="1" xfId="1" applyNumberFormat="1" applyFont="1" applyFill="1" applyBorder="1" applyAlignment="1" applyProtection="1">
      <alignment horizontal="left" vertical="center" wrapText="1"/>
    </xf>
    <xf numFmtId="0" fontId="31" fillId="18" borderId="2" xfId="1" applyNumberFormat="1" applyFont="1" applyFill="1" applyBorder="1" applyAlignment="1" applyProtection="1">
      <alignment horizontal="left" vertical="center" wrapText="1"/>
    </xf>
    <xf numFmtId="0" fontId="31" fillId="18" borderId="4" xfId="1" applyNumberFormat="1" applyFont="1" applyFill="1" applyBorder="1" applyAlignment="1" applyProtection="1">
      <alignment horizontal="left" vertical="center" wrapText="1"/>
    </xf>
    <xf numFmtId="0" fontId="31" fillId="19" borderId="3" xfId="1" applyNumberFormat="1" applyFont="1" applyFill="1" applyBorder="1" applyAlignment="1" applyProtection="1">
      <alignment horizontal="left" vertical="center" wrapText="1"/>
    </xf>
    <xf numFmtId="0" fontId="51" fillId="4" borderId="3" xfId="4" applyFont="1" applyFill="1" applyBorder="1" applyAlignment="1">
      <alignment horizontal="center" vertical="center" wrapText="1"/>
    </xf>
    <xf numFmtId="0" fontId="50" fillId="17" borderId="1" xfId="4" applyFont="1" applyFill="1" applyBorder="1" applyAlignment="1">
      <alignment horizontal="left" vertical="center" wrapText="1"/>
    </xf>
    <xf numFmtId="0" fontId="50" fillId="17" borderId="2" xfId="4" applyFont="1" applyFill="1" applyBorder="1" applyAlignment="1">
      <alignment horizontal="left" vertical="center" wrapText="1"/>
    </xf>
    <xf numFmtId="0" fontId="50" fillId="17" borderId="4" xfId="4" applyFont="1" applyFill="1" applyBorder="1" applyAlignment="1">
      <alignment horizontal="left" vertical="center" wrapText="1"/>
    </xf>
    <xf numFmtId="0" fontId="54" fillId="4" borderId="3" xfId="4" applyFont="1" applyFill="1" applyBorder="1" applyAlignment="1">
      <alignment horizontal="left" vertical="center" wrapText="1"/>
    </xf>
    <xf numFmtId="0" fontId="54" fillId="4" borderId="1" xfId="4" applyFont="1" applyFill="1" applyBorder="1" applyAlignment="1">
      <alignment horizontal="left" vertical="center" wrapText="1"/>
    </xf>
    <xf numFmtId="0" fontId="54" fillId="4" borderId="4" xfId="4" applyFont="1" applyFill="1" applyBorder="1" applyAlignment="1">
      <alignment horizontal="left" vertical="center" wrapText="1"/>
    </xf>
    <xf numFmtId="0" fontId="54" fillId="4" borderId="2" xfId="4" applyFont="1" applyFill="1" applyBorder="1" applyAlignment="1">
      <alignment horizontal="left" vertical="center" wrapText="1"/>
    </xf>
    <xf numFmtId="0" fontId="52" fillId="6" borderId="3" xfId="2" applyNumberFormat="1" applyFont="1" applyFill="1" applyBorder="1" applyAlignment="1" applyProtection="1">
      <alignment horizontal="left" vertical="center" wrapText="1"/>
    </xf>
    <xf numFmtId="0" fontId="52" fillId="6" borderId="3" xfId="4" applyFont="1" applyFill="1" applyBorder="1" applyAlignment="1">
      <alignment horizontal="left" vertical="center" wrapText="1"/>
    </xf>
    <xf numFmtId="0" fontId="53" fillId="4" borderId="3" xfId="4" applyFont="1" applyFill="1" applyBorder="1" applyAlignment="1">
      <alignment horizontal="left" vertical="center" wrapText="1"/>
    </xf>
    <xf numFmtId="0" fontId="53" fillId="4" borderId="1" xfId="4" applyFont="1" applyFill="1" applyBorder="1" applyAlignment="1">
      <alignment horizontal="left" vertical="center" wrapText="1"/>
    </xf>
    <xf numFmtId="0" fontId="53" fillId="4" borderId="4" xfId="4" applyFont="1" applyFill="1" applyBorder="1" applyAlignment="1">
      <alignment horizontal="left" vertical="center" wrapText="1"/>
    </xf>
    <xf numFmtId="0" fontId="31" fillId="19" borderId="4" xfId="1" applyNumberFormat="1" applyFont="1" applyFill="1" applyBorder="1" applyAlignment="1" applyProtection="1">
      <alignment horizontal="left" vertical="center" wrapText="1"/>
    </xf>
    <xf numFmtId="0" fontId="31" fillId="19" borderId="2" xfId="1" applyNumberFormat="1" applyFont="1" applyFill="1" applyBorder="1" applyAlignment="1" applyProtection="1">
      <alignment horizontal="left" vertical="center" wrapText="1"/>
    </xf>
    <xf numFmtId="0" fontId="53" fillId="4" borderId="2" xfId="4" applyFont="1" applyFill="1" applyBorder="1" applyAlignment="1">
      <alignment horizontal="left" vertical="center" wrapText="1"/>
    </xf>
    <xf numFmtId="0" fontId="31" fillId="19" borderId="1" xfId="1" applyNumberFormat="1" applyFont="1" applyFill="1" applyBorder="1" applyAlignment="1" applyProtection="1">
      <alignment horizontal="left" vertical="center" wrapText="1"/>
    </xf>
    <xf numFmtId="0" fontId="52" fillId="6" borderId="1" xfId="2" applyNumberFormat="1" applyFont="1" applyFill="1" applyBorder="1" applyAlignment="1" applyProtection="1">
      <alignment horizontal="left" vertical="center" wrapText="1"/>
    </xf>
    <xf numFmtId="0" fontId="52" fillId="6" borderId="4" xfId="2" applyNumberFormat="1" applyFont="1" applyFill="1" applyBorder="1" applyAlignment="1" applyProtection="1">
      <alignment horizontal="left" vertical="center" wrapText="1"/>
    </xf>
    <xf numFmtId="0" fontId="52" fillId="6" borderId="1" xfId="4" applyFont="1" applyFill="1" applyBorder="1" applyAlignment="1">
      <alignment horizontal="left" vertical="center" wrapText="1"/>
    </xf>
    <xf numFmtId="0" fontId="52" fillId="6" borderId="2" xfId="4" applyFont="1" applyFill="1" applyBorder="1" applyAlignment="1">
      <alignment horizontal="left" vertical="center" wrapText="1"/>
    </xf>
    <xf numFmtId="0" fontId="52" fillId="6" borderId="4" xfId="4" applyFont="1" applyFill="1" applyBorder="1" applyAlignment="1">
      <alignment horizontal="left" vertical="center" wrapText="1"/>
    </xf>
    <xf numFmtId="0" fontId="56" fillId="6" borderId="1" xfId="4" applyFont="1" applyFill="1" applyBorder="1" applyAlignment="1">
      <alignment horizontal="left" vertical="center" wrapText="1"/>
    </xf>
    <xf numFmtId="0" fontId="56" fillId="6" borderId="2" xfId="4" applyFont="1" applyFill="1" applyBorder="1" applyAlignment="1">
      <alignment horizontal="left" vertical="center" wrapText="1"/>
    </xf>
    <xf numFmtId="0" fontId="56" fillId="6" borderId="4" xfId="4" applyFont="1" applyFill="1" applyBorder="1" applyAlignment="1">
      <alignment horizontal="left" vertical="center" wrapText="1"/>
    </xf>
    <xf numFmtId="0" fontId="54" fillId="4" borderId="1" xfId="4" applyFont="1" applyFill="1" applyBorder="1" applyAlignment="1">
      <alignment vertical="center" wrapText="1"/>
    </xf>
    <xf numFmtId="0" fontId="54" fillId="4" borderId="2" xfId="4" applyFont="1" applyFill="1" applyBorder="1" applyAlignment="1">
      <alignment vertical="center" wrapText="1"/>
    </xf>
    <xf numFmtId="0" fontId="54" fillId="4" borderId="4" xfId="4" applyFont="1" applyFill="1" applyBorder="1" applyAlignment="1">
      <alignment vertical="center" wrapText="1"/>
    </xf>
    <xf numFmtId="0" fontId="57" fillId="4" borderId="2" xfId="4" applyFont="1" applyFill="1" applyBorder="1" applyAlignment="1">
      <alignment horizontal="left" vertical="center" wrapText="1"/>
    </xf>
    <xf numFmtId="0" fontId="57" fillId="4" borderId="4" xfId="4" applyFont="1" applyFill="1" applyBorder="1" applyAlignment="1">
      <alignment horizontal="left" vertical="center" wrapText="1"/>
    </xf>
    <xf numFmtId="0" fontId="54" fillId="4" borderId="1" xfId="4" applyFont="1" applyFill="1" applyBorder="1" applyAlignment="1">
      <alignment horizontal="left" vertical="center"/>
    </xf>
    <xf numFmtId="0" fontId="54" fillId="4" borderId="2" xfId="4" applyFont="1" applyFill="1" applyBorder="1" applyAlignment="1">
      <alignment horizontal="left" vertical="center"/>
    </xf>
    <xf numFmtId="0" fontId="54" fillId="4" borderId="4" xfId="4" applyFont="1" applyFill="1" applyBorder="1" applyAlignment="1">
      <alignment horizontal="left" vertical="center"/>
    </xf>
    <xf numFmtId="0" fontId="54" fillId="4" borderId="1" xfId="4" applyFont="1" applyFill="1" applyBorder="1" applyAlignment="1">
      <alignment horizontal="left" vertical="top" wrapText="1"/>
    </xf>
    <xf numFmtId="0" fontId="54" fillId="4" borderId="2" xfId="4" applyFont="1" applyFill="1" applyBorder="1" applyAlignment="1">
      <alignment horizontal="left" vertical="top" wrapText="1"/>
    </xf>
    <xf numFmtId="0" fontId="54" fillId="4" borderId="4" xfId="4" applyFont="1" applyFill="1" applyBorder="1" applyAlignment="1">
      <alignment horizontal="left" vertical="top" wrapText="1"/>
    </xf>
    <xf numFmtId="0" fontId="53" fillId="0" borderId="3" xfId="4" applyFont="1" applyBorder="1" applyAlignment="1">
      <alignment horizontal="left" vertical="center" wrapText="1"/>
    </xf>
    <xf numFmtId="0" fontId="53" fillId="4" borderId="1" xfId="4" applyFont="1" applyFill="1" applyBorder="1" applyAlignment="1">
      <alignment horizontal="left" vertical="top" wrapText="1"/>
    </xf>
    <xf numFmtId="0" fontId="53" fillId="4" borderId="2" xfId="4" applyFont="1" applyFill="1" applyBorder="1" applyAlignment="1">
      <alignment horizontal="left" vertical="top" wrapText="1"/>
    </xf>
    <xf numFmtId="0" fontId="53" fillId="4" borderId="4" xfId="4" applyFont="1" applyFill="1" applyBorder="1" applyAlignment="1">
      <alignment horizontal="left" vertical="top" wrapText="1"/>
    </xf>
    <xf numFmtId="0" fontId="56" fillId="6" borderId="3" xfId="4" applyFont="1" applyFill="1" applyBorder="1" applyAlignment="1">
      <alignment horizontal="left" vertical="center" wrapText="1"/>
    </xf>
  </cellXfs>
  <cellStyles count="17">
    <cellStyle name="Bad" xfId="1" builtinId="27"/>
    <cellStyle name="Bad 1" xfId="9" xr:uid="{00000000-0005-0000-0000-000001000000}"/>
    <cellStyle name="Good 1" xfId="10" xr:uid="{00000000-0005-0000-0000-000002000000}"/>
    <cellStyle name="Heading 1 1" xfId="11" xr:uid="{00000000-0005-0000-0000-000003000000}"/>
    <cellStyle name="Heading 2 1" xfId="12" xr:uid="{00000000-0005-0000-0000-000004000000}"/>
    <cellStyle name="Neutral" xfId="2" builtinId="28"/>
    <cellStyle name="Neutral 1" xfId="13" xr:uid="{00000000-0005-0000-0000-000006000000}"/>
    <cellStyle name="Normal" xfId="0" builtinId="0"/>
    <cellStyle name="Normalno 2" xfId="4" xr:uid="{00000000-0005-0000-0000-000008000000}"/>
    <cellStyle name="Normalno 2 2" xfId="14" xr:uid="{00000000-0005-0000-0000-000009000000}"/>
    <cellStyle name="Normalno 3" xfId="3" xr:uid="{00000000-0005-0000-0000-00000A000000}"/>
    <cellStyle name="Normalno 3 2" xfId="8" xr:uid="{00000000-0005-0000-0000-00000B000000}"/>
    <cellStyle name="Normalno 4" xfId="6" xr:uid="{00000000-0005-0000-0000-00000C000000}"/>
    <cellStyle name="Note 1" xfId="15" xr:uid="{00000000-0005-0000-0000-00000D000000}"/>
    <cellStyle name="Obično_List1" xfId="5" xr:uid="{00000000-0005-0000-0000-00000E000000}"/>
    <cellStyle name="Valuta 2" xfId="7" xr:uid="{00000000-0005-0000-0000-00000F000000}"/>
    <cellStyle name="Valuta 2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123825</xdr:rowOff>
    </xdr:from>
    <xdr:to>
      <xdr:col>0</xdr:col>
      <xdr:colOff>876300</xdr:colOff>
      <xdr:row>3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690AAA-958E-4A75-91D6-BE331C5EEF5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3825"/>
          <a:ext cx="46672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20"/>
  <sheetViews>
    <sheetView tabSelected="1" workbookViewId="0">
      <selection activeCell="C24" sqref="C24"/>
    </sheetView>
  </sheetViews>
  <sheetFormatPr defaultRowHeight="15" x14ac:dyDescent="0.25"/>
  <cols>
    <col min="1" max="1" width="14.5703125" customWidth="1"/>
    <col min="2" max="2" width="30.85546875" customWidth="1"/>
  </cols>
  <sheetData>
    <row r="2" spans="1:9" ht="15.75" x14ac:dyDescent="0.25">
      <c r="A2" s="1"/>
      <c r="B2" s="2"/>
      <c r="C2" s="2"/>
      <c r="D2" s="2"/>
      <c r="E2" s="2"/>
      <c r="F2" s="2"/>
      <c r="G2" s="2"/>
      <c r="H2" s="2"/>
      <c r="I2" s="2"/>
    </row>
    <row r="3" spans="1:9" ht="15.75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.75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5.75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.75" x14ac:dyDescent="0.25">
      <c r="A6" s="3" t="s">
        <v>0</v>
      </c>
      <c r="B6" s="1"/>
      <c r="C6" s="1"/>
      <c r="D6" s="1"/>
      <c r="E6" s="1"/>
      <c r="F6" s="1"/>
      <c r="G6" s="1"/>
      <c r="H6" s="1"/>
      <c r="I6" s="1"/>
    </row>
    <row r="7" spans="1:9" ht="15.75" x14ac:dyDescent="0.25">
      <c r="A7" s="3" t="s">
        <v>1</v>
      </c>
      <c r="B7" s="4"/>
      <c r="C7" s="4"/>
      <c r="D7" s="4"/>
      <c r="E7" s="4"/>
      <c r="F7" s="4"/>
      <c r="G7" s="4"/>
      <c r="H7" s="4"/>
      <c r="I7" s="4"/>
    </row>
    <row r="8" spans="1:9" ht="15.75" x14ac:dyDescent="0.25">
      <c r="A8" s="3" t="s">
        <v>2</v>
      </c>
      <c r="B8" s="5">
        <v>9021</v>
      </c>
      <c r="C8" s="4"/>
      <c r="D8" s="4"/>
      <c r="E8" s="4"/>
      <c r="F8" s="4"/>
      <c r="G8" s="4"/>
      <c r="H8" s="4"/>
      <c r="I8" s="4"/>
    </row>
    <row r="9" spans="1:9" ht="15.75" x14ac:dyDescent="0.25">
      <c r="A9" s="3" t="s">
        <v>3</v>
      </c>
      <c r="B9" s="5">
        <v>31</v>
      </c>
      <c r="C9" s="4"/>
      <c r="D9" s="4"/>
      <c r="E9" s="4"/>
      <c r="F9" s="4"/>
      <c r="G9" s="4"/>
      <c r="H9" s="4"/>
      <c r="I9" s="4"/>
    </row>
    <row r="10" spans="1:9" ht="15.75" x14ac:dyDescent="0.25">
      <c r="A10" s="3"/>
      <c r="B10" s="5"/>
      <c r="C10" s="4"/>
      <c r="D10" s="4"/>
      <c r="E10" s="4"/>
      <c r="F10" s="4"/>
      <c r="G10" s="4"/>
      <c r="H10" s="4"/>
      <c r="I10" s="4"/>
    </row>
    <row r="11" spans="1:9" ht="15.75" x14ac:dyDescent="0.25">
      <c r="A11" s="6" t="s">
        <v>4</v>
      </c>
      <c r="B11" s="4" t="s">
        <v>212</v>
      </c>
      <c r="C11" s="4"/>
      <c r="D11" s="4"/>
      <c r="E11" s="4"/>
      <c r="F11" s="4"/>
      <c r="G11" s="4"/>
      <c r="H11" s="4"/>
      <c r="I11" s="4"/>
    </row>
    <row r="12" spans="1:9" ht="15.75" x14ac:dyDescent="0.25">
      <c r="A12" s="6" t="s">
        <v>5</v>
      </c>
      <c r="B12" s="4" t="s">
        <v>211</v>
      </c>
      <c r="C12" s="4"/>
      <c r="D12" s="4"/>
      <c r="E12" s="4"/>
      <c r="F12" s="4"/>
      <c r="G12" s="4"/>
      <c r="H12" s="4"/>
      <c r="I12" s="4"/>
    </row>
    <row r="13" spans="1:9" ht="15.75" x14ac:dyDescent="0.25">
      <c r="A13" s="6" t="s">
        <v>213</v>
      </c>
      <c r="B13" s="4"/>
      <c r="C13" s="4"/>
      <c r="D13" s="4"/>
      <c r="E13" s="4"/>
      <c r="F13" s="4"/>
      <c r="G13" s="4"/>
      <c r="H13" s="4"/>
      <c r="I13" s="4"/>
    </row>
    <row r="16" spans="1:9" x14ac:dyDescent="0.25">
      <c r="A16" s="187" t="s">
        <v>6</v>
      </c>
      <c r="B16" s="187"/>
      <c r="C16" s="187"/>
      <c r="D16" s="187"/>
      <c r="E16" s="187"/>
      <c r="F16" s="187"/>
      <c r="G16" s="187"/>
      <c r="H16" s="187"/>
      <c r="I16" s="187"/>
    </row>
    <row r="17" spans="1:9" x14ac:dyDescent="0.25">
      <c r="A17" s="187"/>
      <c r="B17" s="187"/>
      <c r="C17" s="187"/>
      <c r="D17" s="187"/>
      <c r="E17" s="187"/>
      <c r="F17" s="187"/>
      <c r="G17" s="187"/>
      <c r="H17" s="187"/>
      <c r="I17" s="187"/>
    </row>
    <row r="18" spans="1:9" x14ac:dyDescent="0.25">
      <c r="A18" s="187"/>
      <c r="B18" s="187"/>
      <c r="C18" s="187"/>
      <c r="D18" s="187"/>
      <c r="E18" s="187"/>
      <c r="F18" s="187"/>
      <c r="G18" s="187"/>
      <c r="H18" s="187"/>
      <c r="I18" s="187"/>
    </row>
    <row r="19" spans="1:9" x14ac:dyDescent="0.25">
      <c r="A19" s="187"/>
      <c r="B19" s="187"/>
      <c r="C19" s="187"/>
      <c r="D19" s="187"/>
      <c r="E19" s="187"/>
      <c r="F19" s="187"/>
      <c r="G19" s="187"/>
      <c r="H19" s="187"/>
      <c r="I19" s="187"/>
    </row>
    <row r="20" spans="1:9" x14ac:dyDescent="0.25">
      <c r="A20" s="187"/>
      <c r="B20" s="187"/>
      <c r="C20" s="187"/>
      <c r="D20" s="187"/>
      <c r="E20" s="187"/>
      <c r="F20" s="187"/>
      <c r="G20" s="187"/>
      <c r="H20" s="187"/>
      <c r="I20" s="187"/>
    </row>
  </sheetData>
  <mergeCells count="1">
    <mergeCell ref="A16:I20"/>
  </mergeCells>
  <pageMargins left="0.7" right="0.7" top="0.75" bottom="0.75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1"/>
  <sheetViews>
    <sheetView workbookViewId="0">
      <selection activeCell="A5" sqref="A5:J29"/>
    </sheetView>
  </sheetViews>
  <sheetFormatPr defaultRowHeight="15" x14ac:dyDescent="0.25"/>
  <cols>
    <col min="5" max="5" width="16" customWidth="1"/>
    <col min="6" max="10" width="13.7109375" customWidth="1"/>
  </cols>
  <sheetData>
    <row r="1" spans="1:10" ht="54" customHeight="1" x14ac:dyDescent="0.25">
      <c r="A1" s="189" t="s">
        <v>6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18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x14ac:dyDescent="0.25">
      <c r="A3" s="189" t="s">
        <v>7</v>
      </c>
      <c r="B3" s="189"/>
      <c r="C3" s="189"/>
      <c r="D3" s="189"/>
      <c r="E3" s="189"/>
      <c r="F3" s="189"/>
      <c r="G3" s="189"/>
      <c r="H3" s="189"/>
      <c r="I3" s="189"/>
      <c r="J3" s="189"/>
    </row>
    <row r="4" spans="1:10" ht="18" x14ac:dyDescent="0.25">
      <c r="A4" s="14"/>
      <c r="B4" s="14"/>
      <c r="C4" s="14"/>
      <c r="D4" s="14"/>
      <c r="E4" s="14"/>
      <c r="F4" s="14"/>
      <c r="G4" s="14"/>
      <c r="H4" s="14"/>
      <c r="I4" s="15"/>
      <c r="J4" s="15"/>
    </row>
    <row r="5" spans="1:10" ht="15.75" x14ac:dyDescent="0.25">
      <c r="A5" s="189" t="s">
        <v>8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ht="18" x14ac:dyDescent="0.25">
      <c r="A6" s="16"/>
      <c r="B6" s="17"/>
      <c r="C6" s="17"/>
      <c r="D6" s="17"/>
      <c r="E6" s="18"/>
      <c r="F6" s="8"/>
      <c r="G6" s="8"/>
      <c r="H6" s="8"/>
      <c r="I6" s="8"/>
      <c r="J6" s="13"/>
    </row>
    <row r="7" spans="1:10" ht="38.25" x14ac:dyDescent="0.25">
      <c r="A7" s="20"/>
      <c r="B7" s="21"/>
      <c r="C7" s="21"/>
      <c r="D7" s="22"/>
      <c r="E7" s="23"/>
      <c r="F7" s="24" t="s">
        <v>26</v>
      </c>
      <c r="G7" s="24" t="s">
        <v>27</v>
      </c>
      <c r="H7" s="24" t="s">
        <v>28</v>
      </c>
      <c r="I7" s="24" t="s">
        <v>9</v>
      </c>
      <c r="J7" s="24" t="s">
        <v>29</v>
      </c>
    </row>
    <row r="8" spans="1:10" x14ac:dyDescent="0.25">
      <c r="A8" s="192" t="s">
        <v>10</v>
      </c>
      <c r="B8" s="192"/>
      <c r="C8" s="192"/>
      <c r="D8" s="192"/>
      <c r="E8" s="192"/>
      <c r="F8" s="25">
        <f>SUM(F9:F10)</f>
        <v>2819485.7</v>
      </c>
      <c r="G8" s="25">
        <f t="shared" ref="G8:J8" si="0">SUM(G9:G10)</f>
        <v>3210680</v>
      </c>
      <c r="H8" s="25">
        <f t="shared" si="0"/>
        <v>3730972</v>
      </c>
      <c r="I8" s="25">
        <f t="shared" si="0"/>
        <v>3516097</v>
      </c>
      <c r="J8" s="25">
        <f t="shared" si="0"/>
        <v>3516097</v>
      </c>
    </row>
    <row r="9" spans="1:10" x14ac:dyDescent="0.25">
      <c r="A9" s="193" t="s">
        <v>11</v>
      </c>
      <c r="B9" s="193"/>
      <c r="C9" s="193"/>
      <c r="D9" s="193"/>
      <c r="E9" s="193"/>
      <c r="F9" s="34">
        <v>2819485.7</v>
      </c>
      <c r="G9" s="34">
        <v>3210680</v>
      </c>
      <c r="H9" s="34">
        <v>3730972</v>
      </c>
      <c r="I9" s="34">
        <v>3516097</v>
      </c>
      <c r="J9" s="34">
        <v>3516097</v>
      </c>
    </row>
    <row r="10" spans="1:10" x14ac:dyDescent="0.25">
      <c r="A10" s="194" t="s">
        <v>12</v>
      </c>
      <c r="B10" s="194"/>
      <c r="C10" s="194"/>
      <c r="D10" s="194"/>
      <c r="E10" s="194"/>
      <c r="F10" s="34">
        <v>0</v>
      </c>
      <c r="G10" s="34">
        <v>0</v>
      </c>
      <c r="H10" s="34">
        <v>0</v>
      </c>
      <c r="I10" s="34">
        <v>0</v>
      </c>
      <c r="J10" s="34">
        <v>0</v>
      </c>
    </row>
    <row r="11" spans="1:10" x14ac:dyDescent="0.25">
      <c r="A11" s="26" t="s">
        <v>13</v>
      </c>
      <c r="B11" s="27"/>
      <c r="C11" s="27"/>
      <c r="D11" s="27"/>
      <c r="E11" s="27"/>
      <c r="F11" s="25">
        <f>SUM(F12:F13)</f>
        <v>2812227.62</v>
      </c>
      <c r="G11" s="25">
        <f>SUM(G12:G13)</f>
        <v>3210680</v>
      </c>
      <c r="H11" s="25">
        <f t="shared" ref="H11:J11" si="1">SUM(H12:H13)</f>
        <v>3730972</v>
      </c>
      <c r="I11" s="25">
        <f t="shared" si="1"/>
        <v>3516097</v>
      </c>
      <c r="J11" s="25">
        <f t="shared" si="1"/>
        <v>3516097</v>
      </c>
    </row>
    <row r="12" spans="1:10" x14ac:dyDescent="0.25">
      <c r="A12" s="195" t="s">
        <v>14</v>
      </c>
      <c r="B12" s="195"/>
      <c r="C12" s="195"/>
      <c r="D12" s="195"/>
      <c r="E12" s="195"/>
      <c r="F12" s="34">
        <v>2730709.06</v>
      </c>
      <c r="G12" s="34">
        <v>3136780</v>
      </c>
      <c r="H12" s="34">
        <v>3649572</v>
      </c>
      <c r="I12" s="34">
        <v>3434697</v>
      </c>
      <c r="J12" s="34">
        <v>3434697</v>
      </c>
    </row>
    <row r="13" spans="1:10" x14ac:dyDescent="0.25">
      <c r="A13" s="191" t="s">
        <v>15</v>
      </c>
      <c r="B13" s="191"/>
      <c r="C13" s="191"/>
      <c r="D13" s="191"/>
      <c r="E13" s="191"/>
      <c r="F13" s="35">
        <v>81518.559999999998</v>
      </c>
      <c r="G13" s="35">
        <v>73900</v>
      </c>
      <c r="H13" s="35">
        <v>81400</v>
      </c>
      <c r="I13" s="35">
        <v>81400</v>
      </c>
      <c r="J13" s="35">
        <v>81400</v>
      </c>
    </row>
    <row r="14" spans="1:10" x14ac:dyDescent="0.25">
      <c r="A14" s="188" t="s">
        <v>16</v>
      </c>
      <c r="B14" s="188"/>
      <c r="C14" s="188"/>
      <c r="D14" s="188"/>
      <c r="E14" s="188"/>
      <c r="F14" s="25">
        <f>F8-F11</f>
        <v>7258.0800000000745</v>
      </c>
      <c r="G14" s="25">
        <f t="shared" ref="G14:J14" si="2">G8-G11</f>
        <v>0</v>
      </c>
      <c r="H14" s="25">
        <f t="shared" si="2"/>
        <v>0</v>
      </c>
      <c r="I14" s="25">
        <f t="shared" si="2"/>
        <v>0</v>
      </c>
      <c r="J14" s="25">
        <f t="shared" si="2"/>
        <v>0</v>
      </c>
    </row>
    <row r="15" spans="1:10" ht="18" x14ac:dyDescent="0.25">
      <c r="A15" s="14"/>
      <c r="B15" s="11"/>
      <c r="C15" s="11"/>
      <c r="D15" s="11"/>
      <c r="E15" s="11"/>
      <c r="F15" s="19"/>
      <c r="G15" s="11"/>
      <c r="H15" s="12"/>
      <c r="I15" s="12"/>
      <c r="J15" s="12"/>
    </row>
    <row r="16" spans="1:10" ht="15.75" x14ac:dyDescent="0.25">
      <c r="A16" s="189" t="s">
        <v>17</v>
      </c>
      <c r="B16" s="189"/>
      <c r="C16" s="189"/>
      <c r="D16" s="189"/>
      <c r="E16" s="189"/>
      <c r="F16" s="189"/>
      <c r="G16" s="189"/>
      <c r="H16" s="189"/>
      <c r="I16" s="189"/>
      <c r="J16" s="189"/>
    </row>
    <row r="17" spans="1:10" ht="18.75" x14ac:dyDescent="0.25">
      <c r="A17" s="28"/>
      <c r="B17" s="29"/>
      <c r="C17" s="29"/>
      <c r="D17" s="29"/>
      <c r="E17" s="29"/>
      <c r="F17" s="29"/>
      <c r="G17" s="29"/>
      <c r="H17" s="30"/>
      <c r="I17" s="30"/>
      <c r="J17" s="30"/>
    </row>
    <row r="18" spans="1:10" ht="38.25" x14ac:dyDescent="0.25">
      <c r="A18" s="20"/>
      <c r="B18" s="21"/>
      <c r="C18" s="21"/>
      <c r="D18" s="22"/>
      <c r="E18" s="23"/>
      <c r="F18" s="24" t="s">
        <v>26</v>
      </c>
      <c r="G18" s="24" t="s">
        <v>27</v>
      </c>
      <c r="H18" s="24" t="s">
        <v>28</v>
      </c>
      <c r="I18" s="24" t="s">
        <v>9</v>
      </c>
      <c r="J18" s="24" t="s">
        <v>29</v>
      </c>
    </row>
    <row r="19" spans="1:10" x14ac:dyDescent="0.25">
      <c r="A19" s="191" t="s">
        <v>18</v>
      </c>
      <c r="B19" s="191"/>
      <c r="C19" s="191"/>
      <c r="D19" s="191"/>
      <c r="E19" s="191"/>
      <c r="F19" s="35">
        <v>0</v>
      </c>
      <c r="G19" s="35">
        <v>0</v>
      </c>
      <c r="H19" s="35">
        <v>0</v>
      </c>
      <c r="I19" s="35">
        <v>0</v>
      </c>
      <c r="J19" s="35">
        <v>0</v>
      </c>
    </row>
    <row r="20" spans="1:10" x14ac:dyDescent="0.25">
      <c r="A20" s="191" t="s">
        <v>19</v>
      </c>
      <c r="B20" s="191"/>
      <c r="C20" s="191"/>
      <c r="D20" s="191"/>
      <c r="E20" s="191"/>
      <c r="F20" s="35">
        <v>0</v>
      </c>
      <c r="G20" s="35">
        <v>0</v>
      </c>
      <c r="H20" s="35">
        <v>0</v>
      </c>
      <c r="I20" s="35">
        <v>0</v>
      </c>
      <c r="J20" s="35">
        <v>0</v>
      </c>
    </row>
    <row r="21" spans="1:10" x14ac:dyDescent="0.25">
      <c r="A21" s="188" t="s">
        <v>20</v>
      </c>
      <c r="B21" s="188"/>
      <c r="C21" s="188"/>
      <c r="D21" s="188"/>
      <c r="E21" s="188"/>
      <c r="F21" s="25">
        <v>0</v>
      </c>
      <c r="G21" s="25">
        <v>0</v>
      </c>
      <c r="H21" s="25">
        <v>0</v>
      </c>
      <c r="I21" s="25">
        <v>0</v>
      </c>
      <c r="J21" s="25">
        <v>0</v>
      </c>
    </row>
    <row r="22" spans="1:10" x14ac:dyDescent="0.25">
      <c r="A22" s="188" t="s">
        <v>21</v>
      </c>
      <c r="B22" s="188"/>
      <c r="C22" s="188"/>
      <c r="D22" s="188"/>
      <c r="E22" s="188"/>
      <c r="F22" s="25">
        <v>0</v>
      </c>
      <c r="G22" s="25">
        <v>0</v>
      </c>
      <c r="H22" s="25">
        <v>0</v>
      </c>
      <c r="I22" s="25">
        <v>0</v>
      </c>
      <c r="J22" s="25">
        <v>0</v>
      </c>
    </row>
    <row r="23" spans="1:10" ht="18.75" x14ac:dyDescent="0.25">
      <c r="A23" s="31"/>
      <c r="B23" s="29"/>
      <c r="C23" s="29"/>
      <c r="D23" s="29"/>
      <c r="E23" s="29"/>
      <c r="F23" s="29"/>
      <c r="G23" s="29"/>
      <c r="H23" s="30"/>
      <c r="I23" s="30"/>
      <c r="J23" s="30"/>
    </row>
    <row r="24" spans="1:10" ht="15.75" x14ac:dyDescent="0.25">
      <c r="A24" s="189" t="s">
        <v>22</v>
      </c>
      <c r="B24" s="189"/>
      <c r="C24" s="189"/>
      <c r="D24" s="189"/>
      <c r="E24" s="189"/>
      <c r="F24" s="189"/>
      <c r="G24" s="189"/>
      <c r="H24" s="189"/>
      <c r="I24" s="189"/>
      <c r="J24" s="189"/>
    </row>
    <row r="25" spans="1:10" ht="15.75" x14ac:dyDescent="0.25">
      <c r="A25" s="32"/>
      <c r="B25" s="33"/>
      <c r="C25" s="33"/>
      <c r="D25" s="33"/>
      <c r="E25" s="33"/>
      <c r="F25" s="33"/>
      <c r="G25" s="33"/>
      <c r="H25" s="33"/>
      <c r="I25" s="33"/>
      <c r="J25" s="33"/>
    </row>
    <row r="26" spans="1:10" ht="38.25" x14ac:dyDescent="0.25">
      <c r="A26" s="20"/>
      <c r="B26" s="21"/>
      <c r="C26" s="21"/>
      <c r="D26" s="22"/>
      <c r="E26" s="23"/>
      <c r="F26" s="24" t="s">
        <v>26</v>
      </c>
      <c r="G26" s="24" t="s">
        <v>27</v>
      </c>
      <c r="H26" s="24" t="s">
        <v>28</v>
      </c>
      <c r="I26" s="24" t="s">
        <v>9</v>
      </c>
      <c r="J26" s="24" t="s">
        <v>29</v>
      </c>
    </row>
    <row r="27" spans="1:10" ht="28.5" customHeight="1" x14ac:dyDescent="0.25">
      <c r="A27" s="190" t="s">
        <v>23</v>
      </c>
      <c r="B27" s="190"/>
      <c r="C27" s="190"/>
      <c r="D27" s="190"/>
      <c r="E27" s="190"/>
      <c r="F27" s="38">
        <v>1990.39</v>
      </c>
      <c r="G27" s="38">
        <v>0</v>
      </c>
      <c r="H27" s="38">
        <v>0</v>
      </c>
      <c r="I27" s="38">
        <v>0</v>
      </c>
      <c r="J27" s="39">
        <v>0</v>
      </c>
    </row>
    <row r="28" spans="1:10" ht="30" customHeight="1" x14ac:dyDescent="0.25">
      <c r="A28" s="188" t="s">
        <v>24</v>
      </c>
      <c r="B28" s="188"/>
      <c r="C28" s="188"/>
      <c r="D28" s="188"/>
      <c r="E28" s="188"/>
      <c r="F28" s="36">
        <v>7258.08</v>
      </c>
      <c r="G28" s="36">
        <v>0</v>
      </c>
      <c r="H28" s="36">
        <v>0</v>
      </c>
      <c r="I28" s="36">
        <v>0</v>
      </c>
      <c r="J28" s="37">
        <v>0</v>
      </c>
    </row>
    <row r="29" spans="1:10" ht="39" customHeight="1" x14ac:dyDescent="0.25">
      <c r="A29" s="192" t="s">
        <v>25</v>
      </c>
      <c r="B29" s="192"/>
      <c r="C29" s="192"/>
      <c r="D29" s="192"/>
      <c r="E29" s="192"/>
      <c r="F29" s="36">
        <f>SUM(F27:F28)</f>
        <v>9248.4699999999993</v>
      </c>
      <c r="G29" s="36">
        <v>0</v>
      </c>
      <c r="H29" s="36">
        <v>0</v>
      </c>
      <c r="I29" s="36">
        <v>0</v>
      </c>
      <c r="J29" s="37">
        <v>0</v>
      </c>
    </row>
    <row r="30" spans="1:10" ht="15.75" x14ac:dyDescent="0.25">
      <c r="A30" s="32"/>
      <c r="B30" s="33"/>
      <c r="C30" s="33"/>
      <c r="D30" s="33"/>
      <c r="E30" s="33"/>
      <c r="F30" s="33"/>
      <c r="G30" s="33"/>
      <c r="H30" s="33"/>
      <c r="I30" s="33"/>
      <c r="J30" s="33"/>
    </row>
    <row r="31" spans="1:10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</sheetData>
  <mergeCells count="18">
    <mergeCell ref="A29:E29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21:E21"/>
    <mergeCell ref="A22:E22"/>
    <mergeCell ref="A24:J24"/>
    <mergeCell ref="A27:E27"/>
    <mergeCell ref="A28:E28"/>
  </mergeCells>
  <pageMargins left="0.7" right="0.7" top="0.75" bottom="0.75" header="0.3" footer="0.3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93"/>
  <sheetViews>
    <sheetView workbookViewId="0">
      <selection activeCell="A7" sqref="A7:J7"/>
    </sheetView>
  </sheetViews>
  <sheetFormatPr defaultRowHeight="15" x14ac:dyDescent="0.25"/>
  <cols>
    <col min="1" max="2" width="4" customWidth="1"/>
    <col min="3" max="3" width="5.42578125" customWidth="1"/>
    <col min="4" max="4" width="5.7109375" customWidth="1"/>
    <col min="5" max="5" width="45" customWidth="1"/>
    <col min="6" max="10" width="13.7109375" customWidth="1"/>
  </cols>
  <sheetData>
    <row r="1" spans="1:10" ht="49.5" customHeight="1" x14ac:dyDescent="0.25">
      <c r="A1" s="189" t="s">
        <v>6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15.75" customHeight="1" x14ac:dyDescent="0.25">
      <c r="A2" s="32"/>
      <c r="B2" s="32"/>
      <c r="C2" s="32"/>
      <c r="D2" s="32"/>
      <c r="E2" s="32"/>
      <c r="F2" s="32"/>
      <c r="G2" s="32"/>
      <c r="H2" s="32"/>
      <c r="I2" s="83"/>
      <c r="J2" s="83"/>
    </row>
    <row r="3" spans="1:10" ht="15.75" customHeight="1" x14ac:dyDescent="0.25">
      <c r="A3" s="189" t="s">
        <v>7</v>
      </c>
      <c r="B3" s="189"/>
      <c r="C3" s="189"/>
      <c r="D3" s="189"/>
      <c r="E3" s="189"/>
      <c r="F3" s="189"/>
      <c r="G3" s="189"/>
      <c r="H3" s="189"/>
      <c r="I3" s="189"/>
      <c r="J3" s="189"/>
    </row>
    <row r="4" spans="1:10" ht="15.75" customHeight="1" x14ac:dyDescent="0.25">
      <c r="A4" s="32"/>
      <c r="B4" s="32"/>
      <c r="C4" s="32"/>
      <c r="D4" s="32"/>
      <c r="E4" s="32"/>
      <c r="F4" s="32"/>
      <c r="G4" s="79"/>
      <c r="H4" s="79"/>
      <c r="I4" s="83"/>
      <c r="J4" s="83"/>
    </row>
    <row r="5" spans="1:10" ht="15.75" customHeight="1" x14ac:dyDescent="0.25">
      <c r="A5" s="189" t="s">
        <v>107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0" ht="15.75" customHeight="1" x14ac:dyDescent="0.25">
      <c r="A6" s="32"/>
      <c r="B6" s="32"/>
      <c r="C6" s="32"/>
      <c r="D6" s="32"/>
      <c r="E6" s="32"/>
      <c r="F6" s="32"/>
      <c r="G6" s="79"/>
      <c r="H6" s="79"/>
      <c r="I6" s="83"/>
      <c r="J6" s="83"/>
    </row>
    <row r="7" spans="1:10" ht="16.5" customHeight="1" x14ac:dyDescent="0.25">
      <c r="A7" s="189" t="s">
        <v>210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0" s="84" customFormat="1" ht="16.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</row>
    <row r="9" spans="1:10" ht="38.25" x14ac:dyDescent="0.25">
      <c r="A9" s="196" t="s">
        <v>30</v>
      </c>
      <c r="B9" s="197"/>
      <c r="C9" s="197"/>
      <c r="D9" s="197"/>
      <c r="E9" s="198"/>
      <c r="F9" s="82" t="s">
        <v>26</v>
      </c>
      <c r="G9" s="82" t="s">
        <v>27</v>
      </c>
      <c r="H9" s="82" t="s">
        <v>28</v>
      </c>
      <c r="I9" s="82" t="s">
        <v>9</v>
      </c>
      <c r="J9" s="82" t="s">
        <v>29</v>
      </c>
    </row>
    <row r="10" spans="1:10" x14ac:dyDescent="0.25">
      <c r="A10" s="196">
        <v>1</v>
      </c>
      <c r="B10" s="197"/>
      <c r="C10" s="197"/>
      <c r="D10" s="197"/>
      <c r="E10" s="198"/>
      <c r="F10" s="40">
        <v>2</v>
      </c>
      <c r="G10" s="40">
        <v>3</v>
      </c>
      <c r="H10" s="40">
        <v>4</v>
      </c>
      <c r="I10" s="40">
        <v>5</v>
      </c>
      <c r="J10" s="40">
        <v>6</v>
      </c>
    </row>
    <row r="11" spans="1:10" x14ac:dyDescent="0.25">
      <c r="A11" s="41"/>
      <c r="B11" s="41"/>
      <c r="C11" s="41"/>
      <c r="D11" s="41"/>
      <c r="E11" s="41" t="s">
        <v>31</v>
      </c>
      <c r="F11" s="42">
        <f>F12</f>
        <v>2819485.7</v>
      </c>
      <c r="G11" s="42">
        <f t="shared" ref="G11:J11" si="0">G12</f>
        <v>3210680</v>
      </c>
      <c r="H11" s="42">
        <f t="shared" si="0"/>
        <v>3730972</v>
      </c>
      <c r="I11" s="42">
        <f t="shared" si="0"/>
        <v>3516097</v>
      </c>
      <c r="J11" s="42">
        <f t="shared" si="0"/>
        <v>3516097</v>
      </c>
    </row>
    <row r="12" spans="1:10" x14ac:dyDescent="0.25">
      <c r="A12" s="41">
        <v>6</v>
      </c>
      <c r="B12" s="41"/>
      <c r="C12" s="41"/>
      <c r="D12" s="41"/>
      <c r="E12" s="41" t="s">
        <v>32</v>
      </c>
      <c r="F12" s="42">
        <f>F13+F17+F20+F23+F29</f>
        <v>2819485.7</v>
      </c>
      <c r="G12" s="42">
        <f t="shared" ref="G12:J12" si="1">G13+G17+G20+G23+G29</f>
        <v>3210680</v>
      </c>
      <c r="H12" s="42">
        <f t="shared" si="1"/>
        <v>3730972</v>
      </c>
      <c r="I12" s="42">
        <f t="shared" si="1"/>
        <v>3516097</v>
      </c>
      <c r="J12" s="42">
        <f t="shared" si="1"/>
        <v>3516097</v>
      </c>
    </row>
    <row r="13" spans="1:10" ht="25.5" x14ac:dyDescent="0.25">
      <c r="A13" s="43"/>
      <c r="B13" s="43">
        <v>63</v>
      </c>
      <c r="C13" s="43"/>
      <c r="D13" s="43"/>
      <c r="E13" s="43" t="s">
        <v>33</v>
      </c>
      <c r="F13" s="44">
        <f>F14</f>
        <v>2211669.7999999998</v>
      </c>
      <c r="G13" s="44">
        <f t="shared" ref="G13:J13" si="2">G14</f>
        <v>2518200</v>
      </c>
      <c r="H13" s="44">
        <f t="shared" si="2"/>
        <v>2672410</v>
      </c>
      <c r="I13" s="44">
        <f t="shared" si="2"/>
        <v>2672410</v>
      </c>
      <c r="J13" s="44">
        <f t="shared" si="2"/>
        <v>2672410</v>
      </c>
    </row>
    <row r="14" spans="1:10" ht="25.5" x14ac:dyDescent="0.25">
      <c r="A14" s="45"/>
      <c r="B14" s="45"/>
      <c r="C14" s="46">
        <v>636</v>
      </c>
      <c r="D14" s="46"/>
      <c r="E14" s="47" t="s">
        <v>34</v>
      </c>
      <c r="F14" s="48">
        <f>SUM(F15:F16)</f>
        <v>2211669.7999999998</v>
      </c>
      <c r="G14" s="48">
        <f t="shared" ref="G14:J14" si="3">SUM(G15:G16)</f>
        <v>2518200</v>
      </c>
      <c r="H14" s="49">
        <f t="shared" si="3"/>
        <v>2672410</v>
      </c>
      <c r="I14" s="49">
        <f t="shared" si="3"/>
        <v>2672410</v>
      </c>
      <c r="J14" s="49">
        <f t="shared" si="3"/>
        <v>2672410</v>
      </c>
    </row>
    <row r="15" spans="1:10" ht="25.5" x14ac:dyDescent="0.25">
      <c r="A15" s="50"/>
      <c r="B15" s="50"/>
      <c r="C15" s="9"/>
      <c r="D15" s="9">
        <v>6361</v>
      </c>
      <c r="E15" s="51" t="s">
        <v>35</v>
      </c>
      <c r="F15" s="52">
        <v>2168617.29</v>
      </c>
      <c r="G15" s="52">
        <v>2479200</v>
      </c>
      <c r="H15" s="53">
        <v>2625910</v>
      </c>
      <c r="I15" s="53">
        <v>2625910</v>
      </c>
      <c r="J15" s="53">
        <v>2625910</v>
      </c>
    </row>
    <row r="16" spans="1:10" ht="25.5" x14ac:dyDescent="0.25">
      <c r="A16" s="50"/>
      <c r="B16" s="54"/>
      <c r="C16" s="9"/>
      <c r="D16" s="9">
        <v>6362</v>
      </c>
      <c r="E16" s="51" t="s">
        <v>36</v>
      </c>
      <c r="F16" s="52">
        <v>43052.51</v>
      </c>
      <c r="G16" s="52">
        <v>39000</v>
      </c>
      <c r="H16" s="53">
        <v>46500</v>
      </c>
      <c r="I16" s="53">
        <v>46500</v>
      </c>
      <c r="J16" s="53">
        <v>46500</v>
      </c>
    </row>
    <row r="17" spans="1:10" x14ac:dyDescent="0.25">
      <c r="A17" s="55"/>
      <c r="B17" s="55">
        <v>64</v>
      </c>
      <c r="C17" s="56"/>
      <c r="D17" s="56"/>
      <c r="E17" s="43" t="s">
        <v>37</v>
      </c>
      <c r="F17" s="57">
        <f>F18</f>
        <v>0.34</v>
      </c>
      <c r="G17" s="57">
        <f t="shared" ref="G17:J18" si="4">G18</f>
        <v>0</v>
      </c>
      <c r="H17" s="57">
        <f t="shared" si="4"/>
        <v>0</v>
      </c>
      <c r="I17" s="57">
        <f t="shared" si="4"/>
        <v>0</v>
      </c>
      <c r="J17" s="57">
        <f t="shared" si="4"/>
        <v>0</v>
      </c>
    </row>
    <row r="18" spans="1:10" x14ac:dyDescent="0.25">
      <c r="A18" s="45"/>
      <c r="B18" s="45"/>
      <c r="C18" s="46">
        <v>641</v>
      </c>
      <c r="D18" s="46"/>
      <c r="E18" s="47" t="s">
        <v>38</v>
      </c>
      <c r="F18" s="48">
        <f>F19</f>
        <v>0.34</v>
      </c>
      <c r="G18" s="48">
        <f t="shared" si="4"/>
        <v>0</v>
      </c>
      <c r="H18" s="49">
        <f t="shared" si="4"/>
        <v>0</v>
      </c>
      <c r="I18" s="49">
        <f t="shared" si="4"/>
        <v>0</v>
      </c>
      <c r="J18" s="49">
        <f t="shared" si="4"/>
        <v>0</v>
      </c>
    </row>
    <row r="19" spans="1:10" x14ac:dyDescent="0.25">
      <c r="A19" s="50"/>
      <c r="B19" s="50"/>
      <c r="C19" s="50"/>
      <c r="D19" s="9">
        <v>6413</v>
      </c>
      <c r="E19" s="10" t="s">
        <v>39</v>
      </c>
      <c r="F19" s="52">
        <v>0.34</v>
      </c>
      <c r="G19" s="52">
        <v>0</v>
      </c>
      <c r="H19" s="53">
        <v>0</v>
      </c>
      <c r="I19" s="53">
        <v>0</v>
      </c>
      <c r="J19" s="53">
        <v>0</v>
      </c>
    </row>
    <row r="20" spans="1:10" ht="25.5" x14ac:dyDescent="0.25">
      <c r="A20" s="55"/>
      <c r="B20" s="55">
        <v>65</v>
      </c>
      <c r="C20" s="55"/>
      <c r="D20" s="55"/>
      <c r="E20" s="58" t="s">
        <v>40</v>
      </c>
      <c r="F20" s="44">
        <f>F21</f>
        <v>52825.43</v>
      </c>
      <c r="G20" s="44">
        <f t="shared" ref="G20:J21" si="5">G21</f>
        <v>66470</v>
      </c>
      <c r="H20" s="59">
        <f t="shared" si="5"/>
        <v>57742</v>
      </c>
      <c r="I20" s="59">
        <f t="shared" si="5"/>
        <v>57742</v>
      </c>
      <c r="J20" s="59">
        <f t="shared" si="5"/>
        <v>57742</v>
      </c>
    </row>
    <row r="21" spans="1:10" x14ac:dyDescent="0.25">
      <c r="A21" s="45"/>
      <c r="B21" s="45"/>
      <c r="C21" s="45">
        <v>652</v>
      </c>
      <c r="D21" s="45"/>
      <c r="E21" s="47" t="s">
        <v>41</v>
      </c>
      <c r="F21" s="48">
        <f>F22</f>
        <v>52825.43</v>
      </c>
      <c r="G21" s="48">
        <f t="shared" si="5"/>
        <v>66470</v>
      </c>
      <c r="H21" s="49">
        <f t="shared" si="5"/>
        <v>57742</v>
      </c>
      <c r="I21" s="49">
        <f t="shared" si="5"/>
        <v>57742</v>
      </c>
      <c r="J21" s="49">
        <f t="shared" si="5"/>
        <v>57742</v>
      </c>
    </row>
    <row r="22" spans="1:10" x14ac:dyDescent="0.25">
      <c r="A22" s="50"/>
      <c r="B22" s="50"/>
      <c r="C22" s="50"/>
      <c r="D22" s="9">
        <v>6526</v>
      </c>
      <c r="E22" s="10" t="s">
        <v>42</v>
      </c>
      <c r="F22" s="52">
        <v>52825.43</v>
      </c>
      <c r="G22" s="52">
        <v>66470</v>
      </c>
      <c r="H22" s="53">
        <v>57742</v>
      </c>
      <c r="I22" s="53">
        <v>57742</v>
      </c>
      <c r="J22" s="53">
        <v>57742</v>
      </c>
    </row>
    <row r="23" spans="1:10" ht="38.25" x14ac:dyDescent="0.25">
      <c r="A23" s="55"/>
      <c r="B23" s="55">
        <v>66</v>
      </c>
      <c r="C23" s="55"/>
      <c r="D23" s="55"/>
      <c r="E23" s="58" t="s">
        <v>43</v>
      </c>
      <c r="F23" s="44">
        <f>F24+F26</f>
        <v>11664.6</v>
      </c>
      <c r="G23" s="44">
        <f t="shared" ref="G23:J23" si="6">G24+G26</f>
        <v>4000</v>
      </c>
      <c r="H23" s="59">
        <f t="shared" si="6"/>
        <v>6600</v>
      </c>
      <c r="I23" s="59">
        <f t="shared" si="6"/>
        <v>6600</v>
      </c>
      <c r="J23" s="59">
        <f t="shared" si="6"/>
        <v>6600</v>
      </c>
    </row>
    <row r="24" spans="1:10" ht="25.5" x14ac:dyDescent="0.25">
      <c r="A24" s="45"/>
      <c r="B24" s="45"/>
      <c r="C24" s="45">
        <v>661</v>
      </c>
      <c r="D24" s="45"/>
      <c r="E24" s="47" t="s">
        <v>44</v>
      </c>
      <c r="F24" s="48">
        <f>F25</f>
        <v>4265.3</v>
      </c>
      <c r="G24" s="48">
        <f t="shared" ref="G24:J24" si="7">G25</f>
        <v>4000</v>
      </c>
      <c r="H24" s="49">
        <f t="shared" si="7"/>
        <v>4100</v>
      </c>
      <c r="I24" s="49">
        <f t="shared" si="7"/>
        <v>4100</v>
      </c>
      <c r="J24" s="49">
        <f t="shared" si="7"/>
        <v>4100</v>
      </c>
    </row>
    <row r="25" spans="1:10" x14ac:dyDescent="0.25">
      <c r="A25" s="50"/>
      <c r="B25" s="50"/>
      <c r="C25" s="50"/>
      <c r="D25" s="9">
        <v>6615</v>
      </c>
      <c r="E25" s="10" t="s">
        <v>45</v>
      </c>
      <c r="F25" s="52">
        <v>4265.3</v>
      </c>
      <c r="G25" s="52">
        <v>4000</v>
      </c>
      <c r="H25" s="53">
        <v>4100</v>
      </c>
      <c r="I25" s="53">
        <v>4100</v>
      </c>
      <c r="J25" s="53">
        <v>4100</v>
      </c>
    </row>
    <row r="26" spans="1:10" ht="38.25" x14ac:dyDescent="0.25">
      <c r="A26" s="45"/>
      <c r="B26" s="45"/>
      <c r="C26" s="45">
        <v>663</v>
      </c>
      <c r="D26" s="45"/>
      <c r="E26" s="47" t="s">
        <v>46</v>
      </c>
      <c r="F26" s="48">
        <f>SUM(F27:F28)</f>
        <v>7399.3</v>
      </c>
      <c r="G26" s="48">
        <f t="shared" ref="G26:J26" si="8">SUM(G27:G28)</f>
        <v>0</v>
      </c>
      <c r="H26" s="49">
        <f t="shared" si="8"/>
        <v>2500</v>
      </c>
      <c r="I26" s="49">
        <f t="shared" si="8"/>
        <v>2500</v>
      </c>
      <c r="J26" s="49">
        <f t="shared" si="8"/>
        <v>2500</v>
      </c>
    </row>
    <row r="27" spans="1:10" x14ac:dyDescent="0.25">
      <c r="A27" s="50"/>
      <c r="B27" s="50"/>
      <c r="C27" s="50"/>
      <c r="D27" s="9">
        <v>6631</v>
      </c>
      <c r="E27" s="10" t="s">
        <v>47</v>
      </c>
      <c r="F27" s="52">
        <v>100</v>
      </c>
      <c r="G27" s="52">
        <v>0</v>
      </c>
      <c r="H27" s="53">
        <v>0</v>
      </c>
      <c r="I27" s="53">
        <v>0</v>
      </c>
      <c r="J27" s="53">
        <v>0</v>
      </c>
    </row>
    <row r="28" spans="1:10" x14ac:dyDescent="0.25">
      <c r="A28" s="50"/>
      <c r="B28" s="50"/>
      <c r="C28" s="50"/>
      <c r="D28" s="9">
        <v>6632</v>
      </c>
      <c r="E28" s="10" t="s">
        <v>48</v>
      </c>
      <c r="F28" s="52">
        <v>7299.3</v>
      </c>
      <c r="G28" s="52">
        <v>0</v>
      </c>
      <c r="H28" s="53">
        <v>2500</v>
      </c>
      <c r="I28" s="53">
        <v>2500</v>
      </c>
      <c r="J28" s="53">
        <v>2500</v>
      </c>
    </row>
    <row r="29" spans="1:10" ht="25.5" x14ac:dyDescent="0.25">
      <c r="A29" s="55"/>
      <c r="B29" s="55">
        <v>67</v>
      </c>
      <c r="C29" s="55"/>
      <c r="D29" s="55"/>
      <c r="E29" s="58" t="s">
        <v>49</v>
      </c>
      <c r="F29" s="44">
        <f>F30</f>
        <v>543325.53</v>
      </c>
      <c r="G29" s="44">
        <f t="shared" ref="G29:J29" si="9">G30</f>
        <v>622010</v>
      </c>
      <c r="H29" s="59">
        <f t="shared" si="9"/>
        <v>994220</v>
      </c>
      <c r="I29" s="59">
        <f t="shared" si="9"/>
        <v>779345</v>
      </c>
      <c r="J29" s="59">
        <f t="shared" si="9"/>
        <v>779345</v>
      </c>
    </row>
    <row r="30" spans="1:10" ht="25.5" x14ac:dyDescent="0.25">
      <c r="A30" s="45"/>
      <c r="B30" s="45"/>
      <c r="C30" s="45">
        <v>671</v>
      </c>
      <c r="D30" s="45"/>
      <c r="E30" s="47" t="s">
        <v>50</v>
      </c>
      <c r="F30" s="48">
        <f>SUM(F31:F32)</f>
        <v>543325.53</v>
      </c>
      <c r="G30" s="48">
        <f t="shared" ref="G30:J30" si="10">SUM(G31:G32)</f>
        <v>622010</v>
      </c>
      <c r="H30" s="49">
        <f t="shared" si="10"/>
        <v>994220</v>
      </c>
      <c r="I30" s="49">
        <f t="shared" si="10"/>
        <v>779345</v>
      </c>
      <c r="J30" s="49">
        <f t="shared" si="10"/>
        <v>779345</v>
      </c>
    </row>
    <row r="31" spans="1:10" ht="25.5" x14ac:dyDescent="0.25">
      <c r="A31" s="50"/>
      <c r="B31" s="50"/>
      <c r="C31" s="50"/>
      <c r="D31" s="9">
        <v>6711</v>
      </c>
      <c r="E31" s="10" t="s">
        <v>51</v>
      </c>
      <c r="F31" s="52">
        <v>516780.53</v>
      </c>
      <c r="G31" s="52">
        <v>595010</v>
      </c>
      <c r="H31" s="53">
        <v>964220</v>
      </c>
      <c r="I31" s="53">
        <v>749345</v>
      </c>
      <c r="J31" s="53">
        <v>749345</v>
      </c>
    </row>
    <row r="32" spans="1:10" ht="25.5" x14ac:dyDescent="0.25">
      <c r="A32" s="50"/>
      <c r="B32" s="50"/>
      <c r="C32" s="50"/>
      <c r="D32" s="9">
        <v>6712</v>
      </c>
      <c r="E32" s="10" t="s">
        <v>52</v>
      </c>
      <c r="F32" s="52">
        <v>26545</v>
      </c>
      <c r="G32" s="52">
        <v>27000</v>
      </c>
      <c r="H32" s="53">
        <v>30000</v>
      </c>
      <c r="I32" s="53">
        <v>30000</v>
      </c>
      <c r="J32" s="53">
        <v>30000</v>
      </c>
    </row>
    <row r="33" spans="1:10" ht="18" x14ac:dyDescent="0.25">
      <c r="A33" s="199"/>
      <c r="B33" s="199"/>
      <c r="C33" s="199"/>
      <c r="D33" s="199"/>
      <c r="E33" s="199"/>
      <c r="F33" s="199"/>
      <c r="G33" s="199"/>
      <c r="H33" s="199"/>
      <c r="I33" s="199"/>
      <c r="J33" s="199"/>
    </row>
    <row r="34" spans="1:10" ht="38.25" x14ac:dyDescent="0.25">
      <c r="A34" s="196" t="s">
        <v>30</v>
      </c>
      <c r="B34" s="197"/>
      <c r="C34" s="197"/>
      <c r="D34" s="197"/>
      <c r="E34" s="198"/>
      <c r="F34" s="82" t="s">
        <v>26</v>
      </c>
      <c r="G34" s="82" t="s">
        <v>27</v>
      </c>
      <c r="H34" s="82" t="s">
        <v>28</v>
      </c>
      <c r="I34" s="82" t="s">
        <v>9</v>
      </c>
      <c r="J34" s="82" t="s">
        <v>29</v>
      </c>
    </row>
    <row r="35" spans="1:10" x14ac:dyDescent="0.25">
      <c r="A35" s="196">
        <v>1</v>
      </c>
      <c r="B35" s="197"/>
      <c r="C35" s="197"/>
      <c r="D35" s="197"/>
      <c r="E35" s="198"/>
      <c r="F35" s="40">
        <v>2</v>
      </c>
      <c r="G35" s="40">
        <v>3</v>
      </c>
      <c r="H35" s="40">
        <v>4</v>
      </c>
      <c r="I35" s="40">
        <v>5</v>
      </c>
      <c r="J35" s="40">
        <v>6</v>
      </c>
    </row>
    <row r="36" spans="1:10" x14ac:dyDescent="0.25">
      <c r="A36" s="41"/>
      <c r="B36" s="41"/>
      <c r="C36" s="41"/>
      <c r="D36" s="41"/>
      <c r="E36" s="41" t="s">
        <v>53</v>
      </c>
      <c r="F36" s="42">
        <f>F37+F84</f>
        <v>2812227.6200000006</v>
      </c>
      <c r="G36" s="42">
        <f>G37+G84</f>
        <v>3210680</v>
      </c>
      <c r="H36" s="42">
        <f>H37+H84</f>
        <v>3730972</v>
      </c>
      <c r="I36" s="42">
        <f t="shared" ref="I36:J36" si="11">I37+I84</f>
        <v>3516097</v>
      </c>
      <c r="J36" s="42">
        <f t="shared" si="11"/>
        <v>3516097</v>
      </c>
    </row>
    <row r="37" spans="1:10" x14ac:dyDescent="0.25">
      <c r="A37" s="41">
        <v>3</v>
      </c>
      <c r="B37" s="41"/>
      <c r="C37" s="41"/>
      <c r="D37" s="41"/>
      <c r="E37" s="41" t="s">
        <v>54</v>
      </c>
      <c r="F37" s="42">
        <f>F38+F46+F74+F78+F81</f>
        <v>2730709.0600000005</v>
      </c>
      <c r="G37" s="42">
        <f>G38+G46+G74+G78+G81</f>
        <v>3136780</v>
      </c>
      <c r="H37" s="42">
        <f>H38+H46+H74+H78+H81</f>
        <v>3649572</v>
      </c>
      <c r="I37" s="42">
        <f t="shared" ref="I37:J37" si="12">I38+I46+I74+I78+I81</f>
        <v>3434697</v>
      </c>
      <c r="J37" s="42">
        <f t="shared" si="12"/>
        <v>3434697</v>
      </c>
    </row>
    <row r="38" spans="1:10" x14ac:dyDescent="0.25">
      <c r="A38" s="43"/>
      <c r="B38" s="43">
        <v>31</v>
      </c>
      <c r="C38" s="43"/>
      <c r="D38" s="43"/>
      <c r="E38" s="43" t="s">
        <v>55</v>
      </c>
      <c r="F38" s="44">
        <f t="shared" ref="F38:J38" si="13">F39+F42+F44</f>
        <v>2221900.7000000002</v>
      </c>
      <c r="G38" s="44">
        <f t="shared" si="13"/>
        <v>2610500</v>
      </c>
      <c r="H38" s="44">
        <f t="shared" si="13"/>
        <v>2922995</v>
      </c>
      <c r="I38" s="44">
        <f t="shared" si="13"/>
        <v>2922995</v>
      </c>
      <c r="J38" s="44">
        <f t="shared" si="13"/>
        <v>2922995</v>
      </c>
    </row>
    <row r="39" spans="1:10" x14ac:dyDescent="0.25">
      <c r="A39" s="45"/>
      <c r="B39" s="45"/>
      <c r="C39" s="45">
        <v>311</v>
      </c>
      <c r="D39" s="45"/>
      <c r="E39" s="45" t="s">
        <v>56</v>
      </c>
      <c r="F39" s="48">
        <f>F40</f>
        <v>1827585.04</v>
      </c>
      <c r="G39" s="48">
        <f t="shared" ref="G39" si="14">G40</f>
        <v>2150000</v>
      </c>
      <c r="H39" s="48">
        <f>SUM(H40:H41)</f>
        <v>2418450</v>
      </c>
      <c r="I39" s="48">
        <f t="shared" ref="I39:J39" si="15">SUM(I40:I41)</f>
        <v>2418450</v>
      </c>
      <c r="J39" s="48">
        <f t="shared" si="15"/>
        <v>2418450</v>
      </c>
    </row>
    <row r="40" spans="1:10" x14ac:dyDescent="0.25">
      <c r="A40" s="9"/>
      <c r="B40" s="9"/>
      <c r="C40" s="9"/>
      <c r="D40" s="9">
        <v>3111</v>
      </c>
      <c r="E40" s="9" t="s">
        <v>57</v>
      </c>
      <c r="F40" s="52">
        <v>1827585.04</v>
      </c>
      <c r="G40" s="52">
        <v>2150000</v>
      </c>
      <c r="H40" s="60">
        <f>'Posebni dio'!H43+'Posebni dio'!H68+'Posebni dio'!H96+'Posebni dio'!H104+'Posebni dio'!H123+'Posebni dio'!H131+'Posebni dio'!H139</f>
        <v>2393450</v>
      </c>
      <c r="I40" s="60">
        <f>'Posebni dio'!I43+'Posebni dio'!I68+'Posebni dio'!I96+'Posebni dio'!I104+'Posebni dio'!I123+'Posebni dio'!I131+'Posebni dio'!I139</f>
        <v>2393450</v>
      </c>
      <c r="J40" s="60">
        <f>'Posebni dio'!J43+'Posebni dio'!J68+'Posebni dio'!J96+'Posebni dio'!J104+'Posebni dio'!J123+'Posebni dio'!J131+'Posebni dio'!J139</f>
        <v>2393450</v>
      </c>
    </row>
    <row r="41" spans="1:10" s="136" customFormat="1" x14ac:dyDescent="0.25">
      <c r="A41" s="137"/>
      <c r="B41" s="137"/>
      <c r="C41" s="137"/>
      <c r="D41" s="137">
        <v>3113</v>
      </c>
      <c r="E41" s="137" t="s">
        <v>209</v>
      </c>
      <c r="F41" s="52">
        <v>0</v>
      </c>
      <c r="G41" s="52">
        <v>0</v>
      </c>
      <c r="H41" s="60">
        <f>'Posebni dio'!H44+'Posebni dio'!H97</f>
        <v>25000</v>
      </c>
      <c r="I41" s="60">
        <f>'Posebni dio'!I44+'Posebni dio'!I97</f>
        <v>25000</v>
      </c>
      <c r="J41" s="60">
        <f>'Posebni dio'!J44+'Posebni dio'!J97</f>
        <v>25000</v>
      </c>
    </row>
    <row r="42" spans="1:10" x14ac:dyDescent="0.25">
      <c r="A42" s="46"/>
      <c r="B42" s="46"/>
      <c r="C42" s="46">
        <v>312</v>
      </c>
      <c r="D42" s="46"/>
      <c r="E42" s="46" t="s">
        <v>58</v>
      </c>
      <c r="F42" s="61">
        <f>F43</f>
        <v>94140.17</v>
      </c>
      <c r="G42" s="61">
        <f t="shared" ref="G42:J42" si="16">G43</f>
        <v>105500</v>
      </c>
      <c r="H42" s="61">
        <f t="shared" si="16"/>
        <v>105500</v>
      </c>
      <c r="I42" s="61">
        <f t="shared" si="16"/>
        <v>105500</v>
      </c>
      <c r="J42" s="61">
        <f t="shared" si="16"/>
        <v>105500</v>
      </c>
    </row>
    <row r="43" spans="1:10" x14ac:dyDescent="0.25">
      <c r="A43" s="9"/>
      <c r="B43" s="9"/>
      <c r="C43" s="9"/>
      <c r="D43" s="9">
        <v>3121</v>
      </c>
      <c r="E43" s="9" t="s">
        <v>58</v>
      </c>
      <c r="F43" s="52">
        <v>94140.17</v>
      </c>
      <c r="G43" s="52">
        <v>105500</v>
      </c>
      <c r="H43" s="60">
        <f>'Posebni dio'!H45+'Posebni dio'!H98+'Posebni dio'!H124+'Posebni dio'!H132</f>
        <v>105500</v>
      </c>
      <c r="I43" s="60">
        <f>'Posebni dio'!I45+'Posebni dio'!I98+'Posebni dio'!I124+'Posebni dio'!I132</f>
        <v>105500</v>
      </c>
      <c r="J43" s="60">
        <f>'Posebni dio'!J45+'Posebni dio'!J98+'Posebni dio'!J124+'Posebni dio'!J132</f>
        <v>105500</v>
      </c>
    </row>
    <row r="44" spans="1:10" x14ac:dyDescent="0.25">
      <c r="A44" s="46"/>
      <c r="B44" s="46"/>
      <c r="C44" s="46">
        <v>313</v>
      </c>
      <c r="D44" s="46"/>
      <c r="E44" s="46" t="s">
        <v>59</v>
      </c>
      <c r="F44" s="61">
        <f>F45</f>
        <v>300175.49</v>
      </c>
      <c r="G44" s="61">
        <f t="shared" ref="G44:J44" si="17">G45</f>
        <v>355000</v>
      </c>
      <c r="H44" s="61">
        <f t="shared" si="17"/>
        <v>399045</v>
      </c>
      <c r="I44" s="61">
        <f t="shared" si="17"/>
        <v>399045</v>
      </c>
      <c r="J44" s="61">
        <f t="shared" si="17"/>
        <v>399045</v>
      </c>
    </row>
    <row r="45" spans="1:10" x14ac:dyDescent="0.25">
      <c r="A45" s="9"/>
      <c r="B45" s="9"/>
      <c r="C45" s="9"/>
      <c r="D45" s="9">
        <v>3132</v>
      </c>
      <c r="E45" s="9" t="s">
        <v>60</v>
      </c>
      <c r="F45" s="52">
        <v>300175.49</v>
      </c>
      <c r="G45" s="52">
        <v>355000</v>
      </c>
      <c r="H45" s="60">
        <f>'Posebni dio'!H46+'Posebni dio'!H69+'Posebni dio'!H99+'Posebni dio'!H125+'Posebni dio'!H133+'Posebni dio'!H140</f>
        <v>399045</v>
      </c>
      <c r="I45" s="60">
        <f>'Posebni dio'!I46+'Posebni dio'!I69+'Posebni dio'!I99+'Posebni dio'!I125+'Posebni dio'!I133+'Posebni dio'!I140</f>
        <v>399045</v>
      </c>
      <c r="J45" s="60">
        <f>'Posebni dio'!J46+'Posebni dio'!J69+'Posebni dio'!J99+'Posebni dio'!J125+'Posebni dio'!J133+'Posebni dio'!J140</f>
        <v>399045</v>
      </c>
    </row>
    <row r="46" spans="1:10" x14ac:dyDescent="0.25">
      <c r="A46" s="55"/>
      <c r="B46" s="55">
        <v>32</v>
      </c>
      <c r="C46" s="56"/>
      <c r="D46" s="56"/>
      <c r="E46" s="55" t="s">
        <v>61</v>
      </c>
      <c r="F46" s="44">
        <f>F47+F51+F58+F68</f>
        <v>449451.16</v>
      </c>
      <c r="G46" s="44">
        <f t="shared" ref="G46:J46" si="18">G47+G51+G58+G68</f>
        <v>515370</v>
      </c>
      <c r="H46" s="44">
        <f t="shared" si="18"/>
        <v>715652</v>
      </c>
      <c r="I46" s="44">
        <f t="shared" si="18"/>
        <v>500777</v>
      </c>
      <c r="J46" s="44">
        <f t="shared" si="18"/>
        <v>500777</v>
      </c>
    </row>
    <row r="47" spans="1:10" x14ac:dyDescent="0.25">
      <c r="A47" s="45"/>
      <c r="B47" s="45"/>
      <c r="C47" s="45">
        <v>321</v>
      </c>
      <c r="D47" s="45"/>
      <c r="E47" s="45" t="s">
        <v>62</v>
      </c>
      <c r="F47" s="48">
        <f>SUM(F48:F50)</f>
        <v>51390.799999999996</v>
      </c>
      <c r="G47" s="48">
        <f t="shared" ref="G47:J47" si="19">SUM(G48:G50)</f>
        <v>63300</v>
      </c>
      <c r="H47" s="48">
        <f t="shared" si="19"/>
        <v>62610</v>
      </c>
      <c r="I47" s="48">
        <f t="shared" si="19"/>
        <v>62610</v>
      </c>
      <c r="J47" s="48">
        <f t="shared" si="19"/>
        <v>62610</v>
      </c>
    </row>
    <row r="48" spans="1:10" x14ac:dyDescent="0.25">
      <c r="A48" s="9"/>
      <c r="B48" s="62"/>
      <c r="C48" s="9"/>
      <c r="D48" s="9">
        <v>3211</v>
      </c>
      <c r="E48" s="10" t="s">
        <v>63</v>
      </c>
      <c r="F48" s="52">
        <v>11559.73</v>
      </c>
      <c r="G48" s="52">
        <v>12200</v>
      </c>
      <c r="H48" s="53">
        <f>'Posebni dio'!H15+'Posebni dio'!H71</f>
        <v>11810</v>
      </c>
      <c r="I48" s="53">
        <f>'Posebni dio'!I15+'Posebni dio'!I71</f>
        <v>11810</v>
      </c>
      <c r="J48" s="53">
        <f>'Posebni dio'!J15+'Posebni dio'!J71</f>
        <v>11810</v>
      </c>
    </row>
    <row r="49" spans="1:10" ht="25.5" x14ac:dyDescent="0.25">
      <c r="A49" s="50"/>
      <c r="B49" s="54"/>
      <c r="C49" s="50"/>
      <c r="D49" s="9">
        <v>3212</v>
      </c>
      <c r="E49" s="10" t="s">
        <v>64</v>
      </c>
      <c r="F49" s="52">
        <v>38504.800000000003</v>
      </c>
      <c r="G49" s="52">
        <v>49500</v>
      </c>
      <c r="H49" s="53">
        <f>'Posebni dio'!H48+'Posebni dio'!H101+'Posebni dio'!H127+'Posebni dio'!H135+'Posebni dio'!H142</f>
        <v>49500</v>
      </c>
      <c r="I49" s="53">
        <f>'Posebni dio'!I48+'Posebni dio'!I101+'Posebni dio'!I127+'Posebni dio'!I135+'Posebni dio'!I142</f>
        <v>49500</v>
      </c>
      <c r="J49" s="53">
        <f>'Posebni dio'!J48+'Posebni dio'!J101+'Posebni dio'!J127+'Posebni dio'!J135+'Posebni dio'!J142</f>
        <v>49500</v>
      </c>
    </row>
    <row r="50" spans="1:10" x14ac:dyDescent="0.25">
      <c r="A50" s="50"/>
      <c r="B50" s="54"/>
      <c r="C50" s="50"/>
      <c r="D50" s="50">
        <v>3213</v>
      </c>
      <c r="E50" s="10" t="s">
        <v>65</v>
      </c>
      <c r="F50" s="52">
        <v>1326.27</v>
      </c>
      <c r="G50" s="52">
        <v>1600</v>
      </c>
      <c r="H50" s="53">
        <f>'Posebni dio'!H16+'Posebni dio'!H72</f>
        <v>1300</v>
      </c>
      <c r="I50" s="53">
        <f>'Posebni dio'!I16+'Posebni dio'!I72</f>
        <v>1300</v>
      </c>
      <c r="J50" s="53">
        <f>'Posebni dio'!J16+'Posebni dio'!J72</f>
        <v>1300</v>
      </c>
    </row>
    <row r="51" spans="1:10" x14ac:dyDescent="0.25">
      <c r="A51" s="45"/>
      <c r="B51" s="63"/>
      <c r="C51" s="45">
        <v>322</v>
      </c>
      <c r="D51" s="45"/>
      <c r="E51" s="47" t="s">
        <v>66</v>
      </c>
      <c r="F51" s="48">
        <f>SUM(F52:F57)</f>
        <v>277683.89999999997</v>
      </c>
      <c r="G51" s="48">
        <f t="shared" ref="G51:J51" si="20">SUM(G52:G57)</f>
        <v>305631</v>
      </c>
      <c r="H51" s="48">
        <f t="shared" si="20"/>
        <v>295863</v>
      </c>
      <c r="I51" s="48">
        <f t="shared" si="20"/>
        <v>295863</v>
      </c>
      <c r="J51" s="48">
        <f t="shared" si="20"/>
        <v>295863</v>
      </c>
    </row>
    <row r="52" spans="1:10" x14ac:dyDescent="0.25">
      <c r="A52" s="50"/>
      <c r="B52" s="54"/>
      <c r="C52" s="50"/>
      <c r="D52" s="9">
        <v>3221</v>
      </c>
      <c r="E52" s="10" t="s">
        <v>67</v>
      </c>
      <c r="F52" s="52">
        <v>27020.62</v>
      </c>
      <c r="G52" s="52">
        <v>24445</v>
      </c>
      <c r="H52" s="175">
        <f>'Posebni dio'!H17+'Posebni dio'!H62+'Posebni dio'!H73+'Posebni dio'!H87+'Posebni dio'!H106</f>
        <v>25615</v>
      </c>
      <c r="I52" s="175">
        <f>'Posebni dio'!I17+'Posebni dio'!I62+'Posebni dio'!I73+'Posebni dio'!I87+'Posebni dio'!I106</f>
        <v>25615</v>
      </c>
      <c r="J52" s="175">
        <f>'Posebni dio'!J17+'Posebni dio'!J62+'Posebni dio'!J73+'Posebni dio'!J87+'Posebni dio'!J106</f>
        <v>25615</v>
      </c>
    </row>
    <row r="53" spans="1:10" x14ac:dyDescent="0.25">
      <c r="A53" s="50"/>
      <c r="B53" s="54"/>
      <c r="C53" s="50"/>
      <c r="D53" s="9">
        <v>3222</v>
      </c>
      <c r="E53" s="10" t="s">
        <v>68</v>
      </c>
      <c r="F53" s="52">
        <v>199603.15</v>
      </c>
      <c r="G53" s="52">
        <v>216600</v>
      </c>
      <c r="H53" s="53">
        <f>'Posebni dio'!H18+'Posebni dio'!H107+'Posebni dio'!H150+'Posebni dio'!H157</f>
        <v>212375</v>
      </c>
      <c r="I53" s="53">
        <f>'Posebni dio'!I18+'Posebni dio'!I107+'Posebni dio'!I150+'Posebni dio'!I157</f>
        <v>212375</v>
      </c>
      <c r="J53" s="53">
        <f>'Posebni dio'!J18+'Posebni dio'!J107+'Posebni dio'!J150+'Posebni dio'!J157</f>
        <v>212375</v>
      </c>
    </row>
    <row r="54" spans="1:10" x14ac:dyDescent="0.25">
      <c r="A54" s="50"/>
      <c r="B54" s="54"/>
      <c r="C54" s="50"/>
      <c r="D54" s="9">
        <v>3223</v>
      </c>
      <c r="E54" s="10" t="s">
        <v>69</v>
      </c>
      <c r="F54" s="52">
        <v>37593.03</v>
      </c>
      <c r="G54" s="52">
        <v>49186</v>
      </c>
      <c r="H54" s="53">
        <f>'Posebni dio'!H19+'Posebni dio'!H54+'Posebni dio'!H74</f>
        <v>41973</v>
      </c>
      <c r="I54" s="53">
        <f>'Posebni dio'!I19+'Posebni dio'!I54+'Posebni dio'!I74</f>
        <v>41973</v>
      </c>
      <c r="J54" s="53">
        <f>'Posebni dio'!J19+'Posebni dio'!J54+'Posebni dio'!J74</f>
        <v>41973</v>
      </c>
    </row>
    <row r="55" spans="1:10" ht="25.5" x14ac:dyDescent="0.25">
      <c r="A55" s="50"/>
      <c r="B55" s="54"/>
      <c r="C55" s="50"/>
      <c r="D55" s="9">
        <v>3224</v>
      </c>
      <c r="E55" s="10" t="s">
        <v>70</v>
      </c>
      <c r="F55" s="52">
        <v>4557.7</v>
      </c>
      <c r="G55" s="52">
        <v>5000</v>
      </c>
      <c r="H55" s="53">
        <f>'Posebni dio'!H20</f>
        <v>6000</v>
      </c>
      <c r="I55" s="53">
        <f>'Posebni dio'!I20</f>
        <v>6000</v>
      </c>
      <c r="J55" s="53">
        <f>'Posebni dio'!J20</f>
        <v>6000</v>
      </c>
    </row>
    <row r="56" spans="1:10" x14ac:dyDescent="0.25">
      <c r="A56" s="50"/>
      <c r="B56" s="54"/>
      <c r="C56" s="50"/>
      <c r="D56" s="9">
        <v>3225</v>
      </c>
      <c r="E56" s="10" t="s">
        <v>71</v>
      </c>
      <c r="F56" s="52">
        <v>7046.35</v>
      </c>
      <c r="G56" s="52">
        <v>8600</v>
      </c>
      <c r="H56" s="53">
        <f>'Posebni dio'!H21+'Posebni dio'!H63+'Posebni dio'!H75+'Posebni dio'!H88+'Posebni dio'!H108</f>
        <v>8200</v>
      </c>
      <c r="I56" s="53">
        <f>'Posebni dio'!I21+'Posebni dio'!I63+'Posebni dio'!I75+'Posebni dio'!I88+'Posebni dio'!I108</f>
        <v>8200</v>
      </c>
      <c r="J56" s="53">
        <f>'Posebni dio'!J21+'Posebni dio'!J63+'Posebni dio'!J75+'Posebni dio'!J88+'Posebni dio'!J108</f>
        <v>8200</v>
      </c>
    </row>
    <row r="57" spans="1:10" x14ac:dyDescent="0.25">
      <c r="A57" s="50"/>
      <c r="B57" s="54"/>
      <c r="C57" s="50"/>
      <c r="D57" s="9">
        <v>3227</v>
      </c>
      <c r="E57" s="10" t="s">
        <v>72</v>
      </c>
      <c r="F57" s="52">
        <v>1863.05</v>
      </c>
      <c r="G57" s="52">
        <v>1800</v>
      </c>
      <c r="H57" s="53">
        <f>'Posebni dio'!H22+'Posebni dio'!H109</f>
        <v>1700</v>
      </c>
      <c r="I57" s="53">
        <f>'Posebni dio'!I22+'Posebni dio'!I109</f>
        <v>1700</v>
      </c>
      <c r="J57" s="53">
        <f>'Posebni dio'!J22+'Posebni dio'!J109</f>
        <v>1700</v>
      </c>
    </row>
    <row r="58" spans="1:10" x14ac:dyDescent="0.25">
      <c r="A58" s="45"/>
      <c r="B58" s="63"/>
      <c r="C58" s="45">
        <v>323</v>
      </c>
      <c r="D58" s="45"/>
      <c r="E58" s="47" t="s">
        <v>73</v>
      </c>
      <c r="F58" s="48">
        <f>SUM(F59:F67)</f>
        <v>111761.62999999999</v>
      </c>
      <c r="G58" s="48">
        <f t="shared" ref="G58:J58" si="21">SUM(G59:G67)</f>
        <v>138655</v>
      </c>
      <c r="H58" s="48">
        <f t="shared" si="21"/>
        <v>350330</v>
      </c>
      <c r="I58" s="48">
        <f t="shared" si="21"/>
        <v>135455</v>
      </c>
      <c r="J58" s="48">
        <f t="shared" si="21"/>
        <v>135455</v>
      </c>
    </row>
    <row r="59" spans="1:10" x14ac:dyDescent="0.25">
      <c r="A59" s="50"/>
      <c r="B59" s="54"/>
      <c r="C59" s="50"/>
      <c r="D59" s="9">
        <v>3231</v>
      </c>
      <c r="E59" s="10" t="s">
        <v>74</v>
      </c>
      <c r="F59" s="52">
        <v>4423.45</v>
      </c>
      <c r="G59" s="52">
        <v>5165</v>
      </c>
      <c r="H59" s="53">
        <f>'Posebni dio'!H23+'Posebni dio'!H76</f>
        <v>5250</v>
      </c>
      <c r="I59" s="53">
        <f>'Posebni dio'!I23+'Posebni dio'!I76</f>
        <v>5250</v>
      </c>
      <c r="J59" s="53">
        <f>'Posebni dio'!J23+'Posebni dio'!J76</f>
        <v>5250</v>
      </c>
    </row>
    <row r="60" spans="1:10" x14ac:dyDescent="0.25">
      <c r="A60" s="50"/>
      <c r="B60" s="54"/>
      <c r="C60" s="50"/>
      <c r="D60" s="9">
        <v>3232</v>
      </c>
      <c r="E60" s="10" t="s">
        <v>75</v>
      </c>
      <c r="F60" s="52">
        <v>58706.89</v>
      </c>
      <c r="G60" s="52">
        <v>70809</v>
      </c>
      <c r="H60" s="53">
        <f>'Posebni dio'!H24+'Posebni dio'!H55+'Posebni dio'!H77+'Posebni dio'!H110+'Posebni dio'!H119</f>
        <v>272520</v>
      </c>
      <c r="I60" s="53">
        <f>'Posebni dio'!I24+'Posebni dio'!I55+'Posebni dio'!I77+'Posebni dio'!I110+'Posebni dio'!I119</f>
        <v>57645</v>
      </c>
      <c r="J60" s="53">
        <f>'Posebni dio'!J24+'Posebni dio'!J55+'Posebni dio'!J77+'Posebni dio'!J110+'Posebni dio'!J119</f>
        <v>57645</v>
      </c>
    </row>
    <row r="61" spans="1:10" x14ac:dyDescent="0.25">
      <c r="A61" s="50"/>
      <c r="B61" s="54"/>
      <c r="C61" s="50"/>
      <c r="D61" s="9">
        <v>3233</v>
      </c>
      <c r="E61" s="10" t="s">
        <v>76</v>
      </c>
      <c r="F61" s="52">
        <v>127.44</v>
      </c>
      <c r="G61" s="52">
        <v>133</v>
      </c>
      <c r="H61" s="53">
        <f>'Posebni dio'!H25</f>
        <v>133</v>
      </c>
      <c r="I61" s="53">
        <f>'Posebni dio'!I25</f>
        <v>133</v>
      </c>
      <c r="J61" s="53">
        <f>'Posebni dio'!J25</f>
        <v>133</v>
      </c>
    </row>
    <row r="62" spans="1:10" x14ac:dyDescent="0.25">
      <c r="A62" s="50"/>
      <c r="B62" s="54"/>
      <c r="C62" s="50"/>
      <c r="D62" s="9">
        <v>3234</v>
      </c>
      <c r="E62" s="10" t="s">
        <v>77</v>
      </c>
      <c r="F62" s="52">
        <v>23883.9</v>
      </c>
      <c r="G62" s="52">
        <v>22447</v>
      </c>
      <c r="H62" s="53">
        <f>'Posebni dio'!H26+'Posebni dio'!H78+'Posebni dio'!H111</f>
        <v>23247</v>
      </c>
      <c r="I62" s="53">
        <f>'Posebni dio'!I26+'Posebni dio'!I78+'Posebni dio'!I111</f>
        <v>23247</v>
      </c>
      <c r="J62" s="53">
        <f>'Posebni dio'!J26+'Posebni dio'!J78+'Posebni dio'!J111</f>
        <v>23247</v>
      </c>
    </row>
    <row r="63" spans="1:10" x14ac:dyDescent="0.25">
      <c r="A63" s="50"/>
      <c r="B63" s="54"/>
      <c r="C63" s="50"/>
      <c r="D63" s="9">
        <v>3235</v>
      </c>
      <c r="E63" s="10" t="s">
        <v>78</v>
      </c>
      <c r="F63" s="52">
        <v>1457.75</v>
      </c>
      <c r="G63" s="52">
        <v>1460</v>
      </c>
      <c r="H63" s="53">
        <f>'Posebni dio'!H27</f>
        <v>1830</v>
      </c>
      <c r="I63" s="53">
        <f>'Posebni dio'!I27</f>
        <v>1830</v>
      </c>
      <c r="J63" s="53">
        <f>'Posebni dio'!J27</f>
        <v>1830</v>
      </c>
    </row>
    <row r="64" spans="1:10" x14ac:dyDescent="0.25">
      <c r="A64" s="50"/>
      <c r="B64" s="54"/>
      <c r="C64" s="50"/>
      <c r="D64" s="9">
        <v>3236</v>
      </c>
      <c r="E64" s="10" t="s">
        <v>79</v>
      </c>
      <c r="F64" s="52">
        <v>935.93</v>
      </c>
      <c r="G64" s="52">
        <v>1360</v>
      </c>
      <c r="H64" s="53">
        <f>'Posebni dio'!H28+'Posebni dio'!H79+'Posebni dio'!H112+'Posebni dio'!H136</f>
        <v>9100</v>
      </c>
      <c r="I64" s="53">
        <f>'Posebni dio'!I28+'Posebni dio'!I79+'Posebni dio'!I112+'Posebni dio'!I136</f>
        <v>9100</v>
      </c>
      <c r="J64" s="53">
        <f>'Posebni dio'!J28+'Posebni dio'!J79+'Posebni dio'!J112+'Posebni dio'!J136</f>
        <v>9100</v>
      </c>
    </row>
    <row r="65" spans="1:10" x14ac:dyDescent="0.25">
      <c r="A65" s="50"/>
      <c r="B65" s="54"/>
      <c r="C65" s="50"/>
      <c r="D65" s="9">
        <v>3237</v>
      </c>
      <c r="E65" s="10" t="s">
        <v>80</v>
      </c>
      <c r="F65" s="52">
        <v>274.31</v>
      </c>
      <c r="G65" s="52">
        <v>381</v>
      </c>
      <c r="H65" s="53">
        <f>'Posebni dio'!H29</f>
        <v>750</v>
      </c>
      <c r="I65" s="53">
        <f>'Posebni dio'!I29</f>
        <v>750</v>
      </c>
      <c r="J65" s="53">
        <f>'Posebni dio'!J29</f>
        <v>750</v>
      </c>
    </row>
    <row r="66" spans="1:10" x14ac:dyDescent="0.25">
      <c r="A66" s="50"/>
      <c r="B66" s="54"/>
      <c r="C66" s="50"/>
      <c r="D66" s="9">
        <v>3238</v>
      </c>
      <c r="E66" s="10" t="s">
        <v>81</v>
      </c>
      <c r="F66" s="52">
        <v>4322.6899999999996</v>
      </c>
      <c r="G66" s="52">
        <v>4500</v>
      </c>
      <c r="H66" s="53">
        <f>'Posebni dio'!H30+'Posebni dio'!H113</f>
        <v>4500</v>
      </c>
      <c r="I66" s="53">
        <f>'Posebni dio'!I30+'Posebni dio'!I113</f>
        <v>4500</v>
      </c>
      <c r="J66" s="53">
        <f>'Posebni dio'!J30+'Posebni dio'!J113</f>
        <v>4500</v>
      </c>
    </row>
    <row r="67" spans="1:10" x14ac:dyDescent="0.25">
      <c r="A67" s="50"/>
      <c r="B67" s="54"/>
      <c r="C67" s="50"/>
      <c r="D67" s="9">
        <v>3239</v>
      </c>
      <c r="E67" s="10" t="s">
        <v>82</v>
      </c>
      <c r="F67" s="52">
        <v>17629.27</v>
      </c>
      <c r="G67" s="52">
        <v>32400</v>
      </c>
      <c r="H67" s="53">
        <f>'Posebni dio'!H31+'Posebni dio'!H56+'Posebni dio'!H64</f>
        <v>33000</v>
      </c>
      <c r="I67" s="53">
        <f>'Posebni dio'!I31+'Posebni dio'!I56+'Posebni dio'!I64</f>
        <v>33000</v>
      </c>
      <c r="J67" s="53">
        <f>'Posebni dio'!J31+'Posebni dio'!J56+'Posebni dio'!J64</f>
        <v>33000</v>
      </c>
    </row>
    <row r="68" spans="1:10" x14ac:dyDescent="0.25">
      <c r="A68" s="45"/>
      <c r="B68" s="63"/>
      <c r="C68" s="45">
        <v>329</v>
      </c>
      <c r="D68" s="45"/>
      <c r="E68" s="47" t="s">
        <v>83</v>
      </c>
      <c r="F68" s="48">
        <f>SUM(F69:F73)</f>
        <v>8614.83</v>
      </c>
      <c r="G68" s="48">
        <f t="shared" ref="G68:J68" si="22">SUM(G69:G73)</f>
        <v>7784</v>
      </c>
      <c r="H68" s="48">
        <f t="shared" si="22"/>
        <v>6849</v>
      </c>
      <c r="I68" s="48">
        <f t="shared" si="22"/>
        <v>6849</v>
      </c>
      <c r="J68" s="48">
        <f t="shared" si="22"/>
        <v>6849</v>
      </c>
    </row>
    <row r="69" spans="1:10" x14ac:dyDescent="0.25">
      <c r="A69" s="50"/>
      <c r="B69" s="54"/>
      <c r="C69" s="50"/>
      <c r="D69" s="9">
        <v>3292</v>
      </c>
      <c r="E69" s="10" t="s">
        <v>84</v>
      </c>
      <c r="F69" s="52">
        <v>2636.53</v>
      </c>
      <c r="G69" s="52">
        <v>2700</v>
      </c>
      <c r="H69" s="53">
        <f>'Posebni dio'!H32</f>
        <v>3000</v>
      </c>
      <c r="I69" s="53">
        <f>'Posebni dio'!I32</f>
        <v>3000</v>
      </c>
      <c r="J69" s="53">
        <f>'Posebni dio'!J32</f>
        <v>3000</v>
      </c>
    </row>
    <row r="70" spans="1:10" x14ac:dyDescent="0.25">
      <c r="A70" s="50"/>
      <c r="B70" s="54"/>
      <c r="C70" s="50"/>
      <c r="D70" s="9">
        <v>3293</v>
      </c>
      <c r="E70" s="10" t="s">
        <v>85</v>
      </c>
      <c r="F70" s="52">
        <v>1411.47</v>
      </c>
      <c r="G70" s="52">
        <v>1000</v>
      </c>
      <c r="H70" s="53">
        <f>'Posebni dio'!H33+'Posebni dio'!H57</f>
        <v>0</v>
      </c>
      <c r="I70" s="53">
        <f>'Posebni dio'!I33+'Posebni dio'!I57</f>
        <v>0</v>
      </c>
      <c r="J70" s="53">
        <f>'Posebni dio'!J33+'Posebni dio'!J57</f>
        <v>0</v>
      </c>
    </row>
    <row r="71" spans="1:10" x14ac:dyDescent="0.25">
      <c r="A71" s="50"/>
      <c r="B71" s="54"/>
      <c r="C71" s="50"/>
      <c r="D71" s="9">
        <v>3294</v>
      </c>
      <c r="E71" s="10" t="s">
        <v>86</v>
      </c>
      <c r="F71" s="52">
        <v>298.08999999999997</v>
      </c>
      <c r="G71" s="52">
        <v>364</v>
      </c>
      <c r="H71" s="53">
        <f>'Posebni dio'!H34</f>
        <v>364</v>
      </c>
      <c r="I71" s="53">
        <f>'Posebni dio'!I34</f>
        <v>364</v>
      </c>
      <c r="J71" s="53">
        <f>'Posebni dio'!J34</f>
        <v>364</v>
      </c>
    </row>
    <row r="72" spans="1:10" x14ac:dyDescent="0.25">
      <c r="A72" s="50"/>
      <c r="B72" s="54"/>
      <c r="C72" s="50"/>
      <c r="D72" s="9">
        <v>3295</v>
      </c>
      <c r="E72" s="10" t="s">
        <v>87</v>
      </c>
      <c r="F72" s="52">
        <v>3000.81</v>
      </c>
      <c r="G72" s="52">
        <v>2620</v>
      </c>
      <c r="H72" s="53">
        <f>'Posebni dio'!H35+'Posebni dio'!H49</f>
        <v>2585</v>
      </c>
      <c r="I72" s="53">
        <f>'Posebni dio'!I35+'Posebni dio'!I49</f>
        <v>2585</v>
      </c>
      <c r="J72" s="53">
        <f>'Posebni dio'!J35+'Posebni dio'!J49</f>
        <v>2585</v>
      </c>
    </row>
    <row r="73" spans="1:10" x14ac:dyDescent="0.25">
      <c r="A73" s="50"/>
      <c r="B73" s="54"/>
      <c r="C73" s="50"/>
      <c r="D73" s="9">
        <v>3299</v>
      </c>
      <c r="E73" s="10" t="s">
        <v>83</v>
      </c>
      <c r="F73" s="52">
        <v>1267.93</v>
      </c>
      <c r="G73" s="52">
        <v>1100</v>
      </c>
      <c r="H73" s="53">
        <f>'Posebni dio'!H36+'Posebni dio'!H65</f>
        <v>900</v>
      </c>
      <c r="I73" s="53">
        <f>'Posebni dio'!I36+'Posebni dio'!I65</f>
        <v>900</v>
      </c>
      <c r="J73" s="53">
        <f>'Posebni dio'!J36+'Posebni dio'!J65</f>
        <v>900</v>
      </c>
    </row>
    <row r="74" spans="1:10" x14ac:dyDescent="0.25">
      <c r="A74" s="55"/>
      <c r="B74" s="55">
        <v>34</v>
      </c>
      <c r="C74" s="55"/>
      <c r="D74" s="55"/>
      <c r="E74" s="58" t="s">
        <v>88</v>
      </c>
      <c r="F74" s="44">
        <f>F75</f>
        <v>1557</v>
      </c>
      <c r="G74" s="44">
        <f t="shared" ref="G74:J74" si="23">G75</f>
        <v>1710</v>
      </c>
      <c r="H74" s="44">
        <f t="shared" si="23"/>
        <v>1000</v>
      </c>
      <c r="I74" s="44">
        <f t="shared" si="23"/>
        <v>1000</v>
      </c>
      <c r="J74" s="44">
        <f t="shared" si="23"/>
        <v>1000</v>
      </c>
    </row>
    <row r="75" spans="1:10" x14ac:dyDescent="0.25">
      <c r="A75" s="45"/>
      <c r="B75" s="63"/>
      <c r="C75" s="45">
        <v>343</v>
      </c>
      <c r="D75" s="45"/>
      <c r="E75" s="47" t="s">
        <v>89</v>
      </c>
      <c r="F75" s="48">
        <f>SUM(F76:F77)</f>
        <v>1557</v>
      </c>
      <c r="G75" s="48">
        <f t="shared" ref="G75:J75" si="24">SUM(G76:G77)</f>
        <v>1710</v>
      </c>
      <c r="H75" s="48">
        <f t="shared" si="24"/>
        <v>1000</v>
      </c>
      <c r="I75" s="48">
        <f t="shared" si="24"/>
        <v>1000</v>
      </c>
      <c r="J75" s="48">
        <f t="shared" si="24"/>
        <v>1000</v>
      </c>
    </row>
    <row r="76" spans="1:10" x14ac:dyDescent="0.25">
      <c r="A76" s="50"/>
      <c r="B76" s="54"/>
      <c r="C76" s="50"/>
      <c r="D76" s="9">
        <v>3431</v>
      </c>
      <c r="E76" s="10" t="s">
        <v>90</v>
      </c>
      <c r="F76" s="52">
        <v>1400.84</v>
      </c>
      <c r="G76" s="52">
        <v>1710</v>
      </c>
      <c r="H76" s="53">
        <f>'Posebni dio'!H38</f>
        <v>1000</v>
      </c>
      <c r="I76" s="53">
        <f>'Posebni dio'!I38</f>
        <v>1000</v>
      </c>
      <c r="J76" s="53">
        <f>'Posebni dio'!J38</f>
        <v>1000</v>
      </c>
    </row>
    <row r="77" spans="1:10" x14ac:dyDescent="0.25">
      <c r="A77" s="50"/>
      <c r="B77" s="54"/>
      <c r="C77" s="50"/>
      <c r="D77" s="9">
        <v>3433</v>
      </c>
      <c r="E77" s="10" t="s">
        <v>91</v>
      </c>
      <c r="F77" s="52">
        <v>156.16</v>
      </c>
      <c r="G77" s="52">
        <v>0</v>
      </c>
      <c r="H77" s="53">
        <f>'Posebni dio'!H39</f>
        <v>0</v>
      </c>
      <c r="I77" s="53">
        <f>'Posebni dio'!I39</f>
        <v>0</v>
      </c>
      <c r="J77" s="53">
        <f>'Posebni dio'!J39</f>
        <v>0</v>
      </c>
    </row>
    <row r="78" spans="1:10" ht="25.5" x14ac:dyDescent="0.25">
      <c r="A78" s="64"/>
      <c r="B78" s="55">
        <v>37</v>
      </c>
      <c r="C78" s="55"/>
      <c r="D78" s="55"/>
      <c r="E78" s="58" t="s">
        <v>92</v>
      </c>
      <c r="F78" s="44">
        <f>F79</f>
        <v>56111.199999999997</v>
      </c>
      <c r="G78" s="44">
        <f t="shared" ref="G78:J78" si="25">G79</f>
        <v>7500</v>
      </c>
      <c r="H78" s="44">
        <f t="shared" si="25"/>
        <v>8125</v>
      </c>
      <c r="I78" s="44">
        <f t="shared" si="25"/>
        <v>8125</v>
      </c>
      <c r="J78" s="44">
        <f t="shared" si="25"/>
        <v>8125</v>
      </c>
    </row>
    <row r="79" spans="1:10" ht="25.5" x14ac:dyDescent="0.25">
      <c r="A79" s="45"/>
      <c r="B79" s="63"/>
      <c r="C79" s="45">
        <v>372</v>
      </c>
      <c r="D79" s="45"/>
      <c r="E79" s="47" t="s">
        <v>93</v>
      </c>
      <c r="F79" s="48">
        <f>SUM(F80:F80)</f>
        <v>56111.199999999997</v>
      </c>
      <c r="G79" s="48">
        <f>SUM(G80:G80)</f>
        <v>7500</v>
      </c>
      <c r="H79" s="48">
        <f>SUM(H80:H80)</f>
        <v>8125</v>
      </c>
      <c r="I79" s="48">
        <f t="shared" ref="I79:J79" si="26">SUM(I80:I80)</f>
        <v>8125</v>
      </c>
      <c r="J79" s="48">
        <f t="shared" si="26"/>
        <v>8125</v>
      </c>
    </row>
    <row r="80" spans="1:10" x14ac:dyDescent="0.25">
      <c r="A80" s="50"/>
      <c r="B80" s="54"/>
      <c r="C80" s="50"/>
      <c r="D80" s="9">
        <v>3722</v>
      </c>
      <c r="E80" s="10" t="s">
        <v>94</v>
      </c>
      <c r="F80" s="52">
        <v>56111.199999999997</v>
      </c>
      <c r="G80" s="52">
        <v>7500</v>
      </c>
      <c r="H80" s="53">
        <f>'Posebni dio'!H59+'Posebni dio'!H153</f>
        <v>8125</v>
      </c>
      <c r="I80" s="53">
        <f>'Posebni dio'!I59+'Posebni dio'!I153</f>
        <v>8125</v>
      </c>
      <c r="J80" s="53">
        <f>'Posebni dio'!J59+'Posebni dio'!J153</f>
        <v>8125</v>
      </c>
    </row>
    <row r="81" spans="1:10" x14ac:dyDescent="0.25">
      <c r="A81" s="64"/>
      <c r="B81" s="55">
        <v>38</v>
      </c>
      <c r="C81" s="55"/>
      <c r="D81" s="55"/>
      <c r="E81" s="58" t="s">
        <v>95</v>
      </c>
      <c r="F81" s="44">
        <f>F82</f>
        <v>1689</v>
      </c>
      <c r="G81" s="44">
        <f t="shared" ref="G81:J82" si="27">G82</f>
        <v>1700</v>
      </c>
      <c r="H81" s="44">
        <f t="shared" si="27"/>
        <v>1800</v>
      </c>
      <c r="I81" s="44">
        <f t="shared" si="27"/>
        <v>1800</v>
      </c>
      <c r="J81" s="44">
        <f t="shared" si="27"/>
        <v>1800</v>
      </c>
    </row>
    <row r="82" spans="1:10" x14ac:dyDescent="0.25">
      <c r="A82" s="45"/>
      <c r="B82" s="63"/>
      <c r="C82" s="45">
        <v>381</v>
      </c>
      <c r="D82" s="45"/>
      <c r="E82" s="47" t="s">
        <v>47</v>
      </c>
      <c r="F82" s="48">
        <f>F83</f>
        <v>1689</v>
      </c>
      <c r="G82" s="48">
        <f t="shared" si="27"/>
        <v>1700</v>
      </c>
      <c r="H82" s="48">
        <f t="shared" si="27"/>
        <v>1800</v>
      </c>
      <c r="I82" s="48">
        <f t="shared" si="27"/>
        <v>1800</v>
      </c>
      <c r="J82" s="48">
        <f t="shared" si="27"/>
        <v>1800</v>
      </c>
    </row>
    <row r="83" spans="1:10" x14ac:dyDescent="0.25">
      <c r="A83" s="50"/>
      <c r="B83" s="54"/>
      <c r="C83" s="9"/>
      <c r="D83" s="9">
        <v>3812</v>
      </c>
      <c r="E83" s="9" t="s">
        <v>96</v>
      </c>
      <c r="F83" s="52">
        <v>1689</v>
      </c>
      <c r="G83" s="52">
        <v>1700</v>
      </c>
      <c r="H83" s="53">
        <f>'Posebni dio'!H81</f>
        <v>1800</v>
      </c>
      <c r="I83" s="53">
        <f>'Posebni dio'!I81</f>
        <v>1800</v>
      </c>
      <c r="J83" s="53">
        <f>'Posebni dio'!J81</f>
        <v>1800</v>
      </c>
    </row>
    <row r="84" spans="1:10" x14ac:dyDescent="0.25">
      <c r="A84" s="65">
        <v>4</v>
      </c>
      <c r="B84" s="65"/>
      <c r="C84" s="65"/>
      <c r="D84" s="65"/>
      <c r="E84" s="66" t="s">
        <v>97</v>
      </c>
      <c r="F84" s="42">
        <f>F85</f>
        <v>81518.559999999998</v>
      </c>
      <c r="G84" s="42">
        <f t="shared" ref="G84:J84" si="28">G85</f>
        <v>73900</v>
      </c>
      <c r="H84" s="42">
        <f t="shared" si="28"/>
        <v>81400</v>
      </c>
      <c r="I84" s="42">
        <f t="shared" si="28"/>
        <v>81400</v>
      </c>
      <c r="J84" s="42">
        <f t="shared" si="28"/>
        <v>81400</v>
      </c>
    </row>
    <row r="85" spans="1:10" ht="25.5" x14ac:dyDescent="0.25">
      <c r="A85" s="43"/>
      <c r="B85" s="43">
        <v>42</v>
      </c>
      <c r="C85" s="43"/>
      <c r="D85" s="43"/>
      <c r="E85" s="67" t="s">
        <v>98</v>
      </c>
      <c r="F85" s="44">
        <f>F86+F92</f>
        <v>81518.559999999998</v>
      </c>
      <c r="G85" s="44">
        <f t="shared" ref="G85:J85" si="29">G86+G92</f>
        <v>73900</v>
      </c>
      <c r="H85" s="44">
        <f t="shared" si="29"/>
        <v>81400</v>
      </c>
      <c r="I85" s="44">
        <f t="shared" si="29"/>
        <v>81400</v>
      </c>
      <c r="J85" s="44">
        <f t="shared" si="29"/>
        <v>81400</v>
      </c>
    </row>
    <row r="86" spans="1:10" x14ac:dyDescent="0.25">
      <c r="A86" s="68"/>
      <c r="B86" s="68"/>
      <c r="C86" s="45">
        <v>422</v>
      </c>
      <c r="D86" s="45"/>
      <c r="E86" s="45" t="s">
        <v>99</v>
      </c>
      <c r="F86" s="48">
        <f>SUM(F87:F91)</f>
        <v>36878.26</v>
      </c>
      <c r="G86" s="48">
        <f t="shared" ref="G86:J86" si="30">SUM(G87:G91)</f>
        <v>29046</v>
      </c>
      <c r="H86" s="48">
        <f t="shared" si="30"/>
        <v>34600</v>
      </c>
      <c r="I86" s="48">
        <f t="shared" si="30"/>
        <v>34600</v>
      </c>
      <c r="J86" s="48">
        <f t="shared" si="30"/>
        <v>34600</v>
      </c>
    </row>
    <row r="87" spans="1:10" x14ac:dyDescent="0.25">
      <c r="A87" s="69"/>
      <c r="B87" s="69"/>
      <c r="C87" s="50"/>
      <c r="D87" s="137">
        <v>4221</v>
      </c>
      <c r="E87" s="9" t="s">
        <v>100</v>
      </c>
      <c r="F87" s="52">
        <v>31035.02</v>
      </c>
      <c r="G87" s="52">
        <v>19891</v>
      </c>
      <c r="H87" s="53">
        <f>'Posebni dio'!H83+'Posebni dio'!H90+'Posebni dio'!H115+'Posebni dio'!H162+'Posebni dio'!H176</f>
        <v>25700</v>
      </c>
      <c r="I87" s="53">
        <f>'Posebni dio'!I83+'Posebni dio'!I90+'Posebni dio'!I115+'Posebni dio'!I162+'Posebni dio'!I176</f>
        <v>25700</v>
      </c>
      <c r="J87" s="53">
        <f>'Posebni dio'!J83+'Posebni dio'!J90+'Posebni dio'!J115+'Posebni dio'!J162+'Posebni dio'!J176</f>
        <v>25700</v>
      </c>
    </row>
    <row r="88" spans="1:10" x14ac:dyDescent="0.25">
      <c r="A88" s="70"/>
      <c r="B88" s="70"/>
      <c r="C88" s="70"/>
      <c r="D88" s="185">
        <v>4222</v>
      </c>
      <c r="E88" s="71" t="s">
        <v>101</v>
      </c>
      <c r="F88" s="53">
        <v>807.38</v>
      </c>
      <c r="G88" s="53">
        <v>1000</v>
      </c>
      <c r="H88" s="53">
        <f>'Posebni dio'!H170</f>
        <v>1000</v>
      </c>
      <c r="I88" s="53">
        <f>'Posebni dio'!I170</f>
        <v>1000</v>
      </c>
      <c r="J88" s="53">
        <f>'Posebni dio'!J170</f>
        <v>1000</v>
      </c>
    </row>
    <row r="89" spans="1:10" x14ac:dyDescent="0.25">
      <c r="A89" s="70"/>
      <c r="B89" s="70"/>
      <c r="C89" s="70"/>
      <c r="D89" s="185">
        <v>4223</v>
      </c>
      <c r="E89" s="71" t="s">
        <v>102</v>
      </c>
      <c r="F89" s="53">
        <v>4476.25</v>
      </c>
      <c r="G89" s="53">
        <v>7200</v>
      </c>
      <c r="H89" s="53">
        <f>'Posebni dio'!H171+'Posebni dio'!H163</f>
        <v>6400</v>
      </c>
      <c r="I89" s="53">
        <f>'Posebni dio'!I171+'Posebni dio'!I163</f>
        <v>6400</v>
      </c>
      <c r="J89" s="53">
        <f>'Posebni dio'!J171+'Posebni dio'!J163</f>
        <v>6400</v>
      </c>
    </row>
    <row r="90" spans="1:10" x14ac:dyDescent="0.25">
      <c r="A90" s="72"/>
      <c r="B90" s="72"/>
      <c r="C90" s="72"/>
      <c r="D90" s="186">
        <v>4226</v>
      </c>
      <c r="E90" s="73" t="s">
        <v>103</v>
      </c>
      <c r="F90" s="74">
        <v>0</v>
      </c>
      <c r="G90" s="74">
        <v>0</v>
      </c>
      <c r="H90" s="74">
        <f>'Posebni dio'!H177</f>
        <v>1500</v>
      </c>
      <c r="I90" s="74">
        <f>'Posebni dio'!I177</f>
        <v>1500</v>
      </c>
      <c r="J90" s="74">
        <f>'Posebni dio'!J177</f>
        <v>1500</v>
      </c>
    </row>
    <row r="91" spans="1:10" x14ac:dyDescent="0.25">
      <c r="A91" s="72"/>
      <c r="B91" s="72"/>
      <c r="C91" s="72"/>
      <c r="D91" s="186">
        <v>4227</v>
      </c>
      <c r="E91" s="73" t="s">
        <v>104</v>
      </c>
      <c r="F91" s="74">
        <v>559.61</v>
      </c>
      <c r="G91" s="74">
        <v>955</v>
      </c>
      <c r="H91" s="74">
        <f>'Posebni dio'!H164</f>
        <v>0</v>
      </c>
      <c r="I91" s="74">
        <f>'Posebni dio'!I164</f>
        <v>0</v>
      </c>
      <c r="J91" s="74">
        <f>'Posebni dio'!J164</f>
        <v>0</v>
      </c>
    </row>
    <row r="92" spans="1:10" ht="25.5" x14ac:dyDescent="0.25">
      <c r="A92" s="75"/>
      <c r="B92" s="75"/>
      <c r="C92" s="76">
        <v>424</v>
      </c>
      <c r="D92" s="76"/>
      <c r="E92" s="76" t="s">
        <v>105</v>
      </c>
      <c r="F92" s="77">
        <f>F93</f>
        <v>44640.3</v>
      </c>
      <c r="G92" s="77">
        <f t="shared" ref="G92:J92" si="31">G93</f>
        <v>44854</v>
      </c>
      <c r="H92" s="77">
        <f t="shared" si="31"/>
        <v>46800</v>
      </c>
      <c r="I92" s="77">
        <f t="shared" si="31"/>
        <v>46800</v>
      </c>
      <c r="J92" s="77">
        <f t="shared" si="31"/>
        <v>46800</v>
      </c>
    </row>
    <row r="93" spans="1:10" x14ac:dyDescent="0.25">
      <c r="A93" s="70"/>
      <c r="B93" s="70"/>
      <c r="C93" s="70"/>
      <c r="D93" s="71">
        <v>4241</v>
      </c>
      <c r="E93" s="71" t="s">
        <v>106</v>
      </c>
      <c r="F93" s="53">
        <v>44640.3</v>
      </c>
      <c r="G93" s="53">
        <v>44854</v>
      </c>
      <c r="H93" s="53">
        <f>'Posebni dio'!H165+'Posebni dio'!H146+'Posebni dio'!H84</f>
        <v>46800</v>
      </c>
      <c r="I93" s="53">
        <f>'Posebni dio'!I165+'Posebni dio'!I146+'Posebni dio'!I84</f>
        <v>46800</v>
      </c>
      <c r="J93" s="53">
        <f>'Posebni dio'!J165+'Posebni dio'!J146+'Posebni dio'!J84</f>
        <v>46800</v>
      </c>
    </row>
  </sheetData>
  <mergeCells count="9">
    <mergeCell ref="A35:E35"/>
    <mergeCell ref="A1:J1"/>
    <mergeCell ref="A3:J3"/>
    <mergeCell ref="A5:J5"/>
    <mergeCell ref="A7:J7"/>
    <mergeCell ref="A9:E9"/>
    <mergeCell ref="A10:E10"/>
    <mergeCell ref="A33:J33"/>
    <mergeCell ref="A34:E34"/>
  </mergeCells>
  <pageMargins left="0.7" right="0.7" top="0.75" bottom="0.75" header="0.3" footer="0.3"/>
  <pageSetup paperSize="9" scale="65" fitToHeight="0" orientation="portrait" r:id="rId1"/>
  <ignoredErrors>
    <ignoredError sqref="H43:J43 G12:J12 F1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2"/>
  <sheetViews>
    <sheetView workbookViewId="0">
      <selection activeCell="J16" sqref="J16"/>
    </sheetView>
  </sheetViews>
  <sheetFormatPr defaultRowHeight="15" x14ac:dyDescent="0.25"/>
  <cols>
    <col min="1" max="1" width="37.7109375" customWidth="1"/>
    <col min="2" max="6" width="13.7109375" customWidth="1"/>
  </cols>
  <sheetData>
    <row r="1" spans="1:10" ht="32.25" customHeight="1" x14ac:dyDescent="0.25">
      <c r="A1" s="189" t="s">
        <v>6</v>
      </c>
      <c r="B1" s="189"/>
      <c r="C1" s="189"/>
      <c r="D1" s="189"/>
      <c r="E1" s="189"/>
      <c r="F1" s="189"/>
      <c r="G1" s="109"/>
      <c r="H1" s="109"/>
      <c r="I1" s="109"/>
      <c r="J1" s="109"/>
    </row>
    <row r="2" spans="1:10" ht="15.75" x14ac:dyDescent="0.25">
      <c r="A2" s="32"/>
      <c r="B2" s="32"/>
      <c r="C2" s="32"/>
      <c r="D2" s="32"/>
      <c r="E2" s="32"/>
      <c r="F2" s="32"/>
    </row>
    <row r="3" spans="1:10" ht="15.75" x14ac:dyDescent="0.25">
      <c r="A3" s="189" t="s">
        <v>7</v>
      </c>
      <c r="B3" s="189"/>
      <c r="C3" s="189"/>
      <c r="D3" s="189"/>
      <c r="E3" s="189"/>
      <c r="F3" s="189"/>
    </row>
    <row r="4" spans="1:10" ht="15.75" x14ac:dyDescent="0.25">
      <c r="A4" s="112"/>
      <c r="B4" s="32"/>
      <c r="C4" s="32"/>
      <c r="D4" s="32"/>
      <c r="E4" s="79"/>
      <c r="F4" s="79"/>
    </row>
    <row r="5" spans="1:10" ht="15.75" x14ac:dyDescent="0.25">
      <c r="A5" s="189" t="s">
        <v>107</v>
      </c>
      <c r="B5" s="189"/>
      <c r="C5" s="189"/>
      <c r="D5" s="189"/>
      <c r="E5" s="189"/>
      <c r="F5" s="189"/>
    </row>
    <row r="6" spans="1:10" ht="15.75" x14ac:dyDescent="0.25">
      <c r="A6" s="32"/>
      <c r="B6" s="32"/>
      <c r="C6" s="32"/>
      <c r="D6" s="32"/>
      <c r="E6" s="79"/>
      <c r="F6" s="79"/>
    </row>
    <row r="7" spans="1:10" ht="15.75" x14ac:dyDescent="0.25">
      <c r="A7" s="189" t="s">
        <v>108</v>
      </c>
      <c r="B7" s="189"/>
      <c r="C7" s="189"/>
      <c r="D7" s="189"/>
      <c r="E7" s="189"/>
      <c r="F7" s="189"/>
    </row>
    <row r="8" spans="1:10" ht="15.75" x14ac:dyDescent="0.25">
      <c r="A8" s="112"/>
      <c r="B8" s="112"/>
      <c r="C8" s="112"/>
      <c r="D8" s="112"/>
      <c r="E8" s="112"/>
      <c r="F8" s="112"/>
    </row>
    <row r="9" spans="1:10" ht="15.75" x14ac:dyDescent="0.25">
      <c r="A9" s="110"/>
      <c r="B9" s="110"/>
      <c r="C9" s="110"/>
      <c r="D9" s="111"/>
      <c r="E9" s="111"/>
      <c r="F9" s="111"/>
    </row>
    <row r="10" spans="1:10" ht="16.5" thickBot="1" x14ac:dyDescent="0.3">
      <c r="A10" s="78"/>
      <c r="B10" s="78"/>
      <c r="C10" s="78"/>
      <c r="D10" s="91"/>
      <c r="E10" s="91"/>
      <c r="F10" s="91"/>
    </row>
    <row r="11" spans="1:10" ht="39" thickBot="1" x14ac:dyDescent="0.3">
      <c r="A11" s="88" t="s">
        <v>30</v>
      </c>
      <c r="B11" s="129" t="s">
        <v>26</v>
      </c>
      <c r="C11" s="129" t="s">
        <v>27</v>
      </c>
      <c r="D11" s="129" t="s">
        <v>28</v>
      </c>
      <c r="E11" s="129" t="s">
        <v>9</v>
      </c>
      <c r="F11" s="130" t="s">
        <v>29</v>
      </c>
    </row>
    <row r="12" spans="1:10" ht="15.75" thickBot="1" x14ac:dyDescent="0.3">
      <c r="A12" s="87">
        <v>1</v>
      </c>
      <c r="B12" s="92">
        <v>2</v>
      </c>
      <c r="C12" s="92">
        <v>3</v>
      </c>
      <c r="D12" s="92">
        <v>4</v>
      </c>
      <c r="E12" s="92">
        <v>5</v>
      </c>
      <c r="F12" s="86">
        <v>6</v>
      </c>
    </row>
    <row r="13" spans="1:10" ht="15.75" thickBot="1" x14ac:dyDescent="0.3">
      <c r="A13" s="85" t="s">
        <v>109</v>
      </c>
      <c r="B13" s="89">
        <f>SUM(B14+B16+B18+B20+B24)</f>
        <v>2819485.7</v>
      </c>
      <c r="C13" s="89">
        <f>SUM(C14+C16+C18+C20+C24)</f>
        <v>3210680</v>
      </c>
      <c r="D13" s="89">
        <f>SUM(D14+D16+D18+D20+D24)</f>
        <v>3730972</v>
      </c>
      <c r="E13" s="89">
        <f t="shared" ref="E13:F13" si="0">SUM(E14+E16+E18+E20+E24)</f>
        <v>3516097</v>
      </c>
      <c r="F13" s="176">
        <f t="shared" si="0"/>
        <v>3516097</v>
      </c>
    </row>
    <row r="14" spans="1:10" x14ac:dyDescent="0.25">
      <c r="A14" s="90" t="s">
        <v>110</v>
      </c>
      <c r="B14" s="81">
        <f>B15</f>
        <v>316861.28999999998</v>
      </c>
      <c r="C14" s="81">
        <f t="shared" ref="C14:F14" si="1">C15</f>
        <v>355800</v>
      </c>
      <c r="D14" s="81">
        <f t="shared" si="1"/>
        <v>678570</v>
      </c>
      <c r="E14" s="81">
        <f t="shared" si="1"/>
        <v>463695</v>
      </c>
      <c r="F14" s="177">
        <f t="shared" si="1"/>
        <v>463695</v>
      </c>
    </row>
    <row r="15" spans="1:10" x14ac:dyDescent="0.25">
      <c r="A15" s="80" t="s">
        <v>111</v>
      </c>
      <c r="B15" s="93">
        <v>316861.28999999998</v>
      </c>
      <c r="C15" s="93">
        <v>355800</v>
      </c>
      <c r="D15" s="94">
        <v>678570</v>
      </c>
      <c r="E15" s="94">
        <v>463695</v>
      </c>
      <c r="F15" s="94">
        <v>463695</v>
      </c>
    </row>
    <row r="16" spans="1:10" x14ac:dyDescent="0.25">
      <c r="A16" s="95" t="s">
        <v>112</v>
      </c>
      <c r="B16" s="96">
        <f>SUM(B17:B17)</f>
        <v>4265.3</v>
      </c>
      <c r="C16" s="96">
        <f>SUM(C17:C17)</f>
        <v>4000</v>
      </c>
      <c r="D16" s="96">
        <f>SUM(D17:D17)</f>
        <v>4100</v>
      </c>
      <c r="E16" s="96">
        <f t="shared" ref="E16:F16" si="2">SUM(E17:E17)</f>
        <v>4100</v>
      </c>
      <c r="F16" s="178">
        <f t="shared" si="2"/>
        <v>4100</v>
      </c>
    </row>
    <row r="17" spans="1:6" x14ac:dyDescent="0.25">
      <c r="A17" s="97" t="s">
        <v>113</v>
      </c>
      <c r="B17" s="93">
        <v>4265.3</v>
      </c>
      <c r="C17" s="93">
        <v>4000</v>
      </c>
      <c r="D17" s="94">
        <f>D30</f>
        <v>4100</v>
      </c>
      <c r="E17" s="94">
        <f t="shared" ref="E17:F17" si="3">E30</f>
        <v>4100</v>
      </c>
      <c r="F17" s="94">
        <f t="shared" si="3"/>
        <v>4100</v>
      </c>
    </row>
    <row r="18" spans="1:6" x14ac:dyDescent="0.25">
      <c r="A18" s="95" t="s">
        <v>114</v>
      </c>
      <c r="B18" s="96">
        <f>B19</f>
        <v>187555</v>
      </c>
      <c r="C18" s="96">
        <f t="shared" ref="C18:F18" si="4">C19</f>
        <v>188010</v>
      </c>
      <c r="D18" s="96">
        <f t="shared" si="4"/>
        <v>203000</v>
      </c>
      <c r="E18" s="96">
        <f t="shared" si="4"/>
        <v>203000</v>
      </c>
      <c r="F18" s="178">
        <f t="shared" si="4"/>
        <v>203000</v>
      </c>
    </row>
    <row r="19" spans="1:6" x14ac:dyDescent="0.25">
      <c r="A19" s="97" t="s">
        <v>115</v>
      </c>
      <c r="B19" s="93">
        <v>187555</v>
      </c>
      <c r="C19" s="93">
        <v>188010</v>
      </c>
      <c r="D19" s="94">
        <v>203000</v>
      </c>
      <c r="E19" s="94">
        <v>203000</v>
      </c>
      <c r="F19" s="94">
        <v>203000</v>
      </c>
    </row>
    <row r="20" spans="1:6" x14ac:dyDescent="0.25">
      <c r="A20" s="95" t="s">
        <v>116</v>
      </c>
      <c r="B20" s="96">
        <f>SUM(B21:B23)</f>
        <v>2027747.49</v>
      </c>
      <c r="C20" s="96">
        <f t="shared" ref="C20:F20" si="5">SUM(C21:C23)</f>
        <v>2361700</v>
      </c>
      <c r="D20" s="96">
        <f t="shared" si="5"/>
        <v>2551675</v>
      </c>
      <c r="E20" s="96">
        <f t="shared" si="5"/>
        <v>2551675</v>
      </c>
      <c r="F20" s="178">
        <f t="shared" si="5"/>
        <v>2551675</v>
      </c>
    </row>
    <row r="21" spans="1:6" x14ac:dyDescent="0.25">
      <c r="A21" s="97" t="s">
        <v>117</v>
      </c>
      <c r="B21" s="93">
        <v>232.22</v>
      </c>
      <c r="C21" s="93">
        <v>600</v>
      </c>
      <c r="D21" s="94">
        <v>275</v>
      </c>
      <c r="E21" s="94">
        <v>275</v>
      </c>
      <c r="F21" s="173">
        <v>275</v>
      </c>
    </row>
    <row r="22" spans="1:6" x14ac:dyDescent="0.25">
      <c r="A22" s="97" t="s">
        <v>118</v>
      </c>
      <c r="B22" s="93">
        <v>38677.019999999997</v>
      </c>
      <c r="C22" s="93">
        <v>77600</v>
      </c>
      <c r="D22" s="94">
        <v>112375</v>
      </c>
      <c r="E22" s="94">
        <v>112375</v>
      </c>
      <c r="F22" s="173">
        <v>112375</v>
      </c>
    </row>
    <row r="23" spans="1:6" ht="25.5" x14ac:dyDescent="0.25">
      <c r="A23" s="97" t="s">
        <v>119</v>
      </c>
      <c r="B23" s="93">
        <v>1988838.25</v>
      </c>
      <c r="C23" s="93">
        <v>2283500</v>
      </c>
      <c r="D23" s="94">
        <v>2439025</v>
      </c>
      <c r="E23" s="94">
        <v>2439025</v>
      </c>
      <c r="F23" s="173">
        <v>2439025</v>
      </c>
    </row>
    <row r="24" spans="1:6" x14ac:dyDescent="0.25">
      <c r="A24" s="95" t="s">
        <v>120</v>
      </c>
      <c r="B24" s="96">
        <f>B25</f>
        <v>283056.62</v>
      </c>
      <c r="C24" s="96">
        <f t="shared" ref="C24:F24" si="6">C25</f>
        <v>301170</v>
      </c>
      <c r="D24" s="96">
        <f t="shared" si="6"/>
        <v>293627</v>
      </c>
      <c r="E24" s="96">
        <f t="shared" si="6"/>
        <v>293627</v>
      </c>
      <c r="F24" s="178">
        <f t="shared" si="6"/>
        <v>293627</v>
      </c>
    </row>
    <row r="25" spans="1:6" ht="26.25" thickBot="1" x14ac:dyDescent="0.3">
      <c r="A25" s="98" t="s">
        <v>121</v>
      </c>
      <c r="B25" s="99">
        <v>283056.62</v>
      </c>
      <c r="C25" s="99">
        <v>301170</v>
      </c>
      <c r="D25" s="100">
        <v>293627</v>
      </c>
      <c r="E25" s="100">
        <v>293627</v>
      </c>
      <c r="F25" s="174">
        <v>293627</v>
      </c>
    </row>
    <row r="26" spans="1:6" ht="15.75" thickBot="1" x14ac:dyDescent="0.3">
      <c r="A26" s="85" t="s">
        <v>53</v>
      </c>
      <c r="B26" s="101">
        <f>SUM(B27+B29+B31+B33+B37+B39)</f>
        <v>2812227.62</v>
      </c>
      <c r="C26" s="101">
        <f t="shared" ref="C26:F26" si="7">SUM(C27+C29+C31+C33+C37+C39)</f>
        <v>3210680</v>
      </c>
      <c r="D26" s="101">
        <f t="shared" si="7"/>
        <v>3730972</v>
      </c>
      <c r="E26" s="101">
        <f t="shared" si="7"/>
        <v>3516097</v>
      </c>
      <c r="F26" s="179">
        <f t="shared" si="7"/>
        <v>3516097</v>
      </c>
    </row>
    <row r="27" spans="1:6" x14ac:dyDescent="0.25">
      <c r="A27" s="90" t="s">
        <v>110</v>
      </c>
      <c r="B27" s="81">
        <f>B28</f>
        <v>316861.28999999998</v>
      </c>
      <c r="C27" s="81">
        <f t="shared" ref="C27:F27" si="8">C28</f>
        <v>355800</v>
      </c>
      <c r="D27" s="81">
        <f t="shared" si="8"/>
        <v>678570</v>
      </c>
      <c r="E27" s="81">
        <f t="shared" si="8"/>
        <v>463695</v>
      </c>
      <c r="F27" s="177">
        <f t="shared" si="8"/>
        <v>463695</v>
      </c>
    </row>
    <row r="28" spans="1:6" x14ac:dyDescent="0.25">
      <c r="A28" s="80" t="s">
        <v>111</v>
      </c>
      <c r="B28" s="93">
        <v>316861.28999999998</v>
      </c>
      <c r="C28" s="93">
        <v>355800</v>
      </c>
      <c r="D28" s="94">
        <f>'Posebni dio'!H52+'Posebni dio'!H94+'Posebni dio'!H117+'Posebni dio'!H121+'Posebni dio'!H129</f>
        <v>678570</v>
      </c>
      <c r="E28" s="94">
        <f>'Posebni dio'!I52+'Posebni dio'!I94+'Posebni dio'!I117+'Posebni dio'!I121+'Posebni dio'!I129</f>
        <v>463695</v>
      </c>
      <c r="F28" s="94">
        <f>'Posebni dio'!J52+'Posebni dio'!J94+'Posebni dio'!J117+'Posebni dio'!J121+'Posebni dio'!J129</f>
        <v>463695</v>
      </c>
    </row>
    <row r="29" spans="1:6" x14ac:dyDescent="0.25">
      <c r="A29" s="95" t="s">
        <v>112</v>
      </c>
      <c r="B29" s="96">
        <f>SUM(B30:B30)</f>
        <v>2115.56</v>
      </c>
      <c r="C29" s="96">
        <f>SUM(C30:C30)</f>
        <v>4000</v>
      </c>
      <c r="D29" s="96">
        <f>SUM(D30:D30)</f>
        <v>4100</v>
      </c>
      <c r="E29" s="96">
        <f t="shared" ref="E29:F29" si="9">SUM(E30:E30)</f>
        <v>4100</v>
      </c>
      <c r="F29" s="178">
        <f t="shared" si="9"/>
        <v>4100</v>
      </c>
    </row>
    <row r="30" spans="1:6" x14ac:dyDescent="0.25">
      <c r="A30" s="97" t="s">
        <v>113</v>
      </c>
      <c r="B30" s="93">
        <v>2115.56</v>
      </c>
      <c r="C30" s="93">
        <v>4000</v>
      </c>
      <c r="D30" s="94">
        <f>'Posebni dio'!H168+'Posebni dio'!H60</f>
        <v>4100</v>
      </c>
      <c r="E30" s="94">
        <f>'Posebni dio'!I168+'Posebni dio'!I60</f>
        <v>4100</v>
      </c>
      <c r="F30" s="94">
        <f>'Posebni dio'!J168+'Posebni dio'!J60</f>
        <v>4100</v>
      </c>
    </row>
    <row r="31" spans="1:6" x14ac:dyDescent="0.25">
      <c r="A31" s="95" t="s">
        <v>114</v>
      </c>
      <c r="B31" s="96">
        <f>B32</f>
        <v>187555</v>
      </c>
      <c r="C31" s="96">
        <f t="shared" ref="C31:F31" si="10">C32</f>
        <v>188010</v>
      </c>
      <c r="D31" s="96">
        <f t="shared" si="10"/>
        <v>203000</v>
      </c>
      <c r="E31" s="96">
        <f t="shared" si="10"/>
        <v>203000</v>
      </c>
      <c r="F31" s="178">
        <f t="shared" si="10"/>
        <v>203000</v>
      </c>
    </row>
    <row r="32" spans="1:6" x14ac:dyDescent="0.25">
      <c r="A32" s="97" t="s">
        <v>115</v>
      </c>
      <c r="B32" s="93">
        <v>187555</v>
      </c>
      <c r="C32" s="93">
        <v>188010</v>
      </c>
      <c r="D32" s="94">
        <f>'Posebni dio'!H13+'Posebni dio'!H160</f>
        <v>203000</v>
      </c>
      <c r="E32" s="94">
        <f>'Posebni dio'!I13+'Posebni dio'!I160</f>
        <v>203000</v>
      </c>
      <c r="F32" s="94">
        <f>'Posebni dio'!J13+'Posebni dio'!J160</f>
        <v>203000</v>
      </c>
    </row>
    <row r="33" spans="1:6" x14ac:dyDescent="0.25">
      <c r="A33" s="95" t="s">
        <v>116</v>
      </c>
      <c r="B33" s="96">
        <f>SUM(B34:B36)</f>
        <v>2027747.49</v>
      </c>
      <c r="C33" s="96">
        <f t="shared" ref="C33:F33" si="11">SUM(C34:C36)</f>
        <v>2361700</v>
      </c>
      <c r="D33" s="96">
        <f t="shared" si="11"/>
        <v>2551675</v>
      </c>
      <c r="E33" s="96">
        <f t="shared" si="11"/>
        <v>2551675</v>
      </c>
      <c r="F33" s="178">
        <f t="shared" si="11"/>
        <v>2551675</v>
      </c>
    </row>
    <row r="34" spans="1:6" x14ac:dyDescent="0.25">
      <c r="A34" s="97" t="s">
        <v>117</v>
      </c>
      <c r="B34" s="94">
        <v>232.22</v>
      </c>
      <c r="C34" s="94">
        <v>600</v>
      </c>
      <c r="D34" s="94">
        <f>'Posebni dio'!H148</f>
        <v>275</v>
      </c>
      <c r="E34" s="94">
        <f>'Posebni dio'!I148</f>
        <v>275</v>
      </c>
      <c r="F34" s="94">
        <f>'Posebni dio'!J148</f>
        <v>275</v>
      </c>
    </row>
    <row r="35" spans="1:6" x14ac:dyDescent="0.25">
      <c r="A35" s="97" t="s">
        <v>118</v>
      </c>
      <c r="B35" s="102">
        <v>38677.019999999997</v>
      </c>
      <c r="C35" s="102">
        <v>77600</v>
      </c>
      <c r="D35" s="102">
        <f>'Posebni dio'!H151+'Posebni dio'!H137</f>
        <v>112375</v>
      </c>
      <c r="E35" s="102">
        <f>'Posebni dio'!I151+'Posebni dio'!I137</f>
        <v>112375</v>
      </c>
      <c r="F35" s="102">
        <f>'Posebni dio'!J151+'Posebni dio'!J137</f>
        <v>112375</v>
      </c>
    </row>
    <row r="36" spans="1:6" ht="25.5" x14ac:dyDescent="0.25">
      <c r="A36" s="97" t="s">
        <v>119</v>
      </c>
      <c r="B36" s="102">
        <v>1988838.25</v>
      </c>
      <c r="C36" s="102">
        <v>2283500</v>
      </c>
      <c r="D36" s="102">
        <f>'Posebni dio'!H41</f>
        <v>2439025</v>
      </c>
      <c r="E36" s="102">
        <f>'Posebni dio'!I41</f>
        <v>2439025</v>
      </c>
      <c r="F36" s="102">
        <f>'Posebni dio'!J41</f>
        <v>2439025</v>
      </c>
    </row>
    <row r="37" spans="1:6" x14ac:dyDescent="0.25">
      <c r="A37" s="95" t="s">
        <v>120</v>
      </c>
      <c r="B37" s="103">
        <f>B38</f>
        <v>275957.89</v>
      </c>
      <c r="C37" s="103">
        <f t="shared" ref="C37:F37" si="12">C38</f>
        <v>301170</v>
      </c>
      <c r="D37" s="103">
        <f t="shared" si="12"/>
        <v>293627</v>
      </c>
      <c r="E37" s="103">
        <f t="shared" si="12"/>
        <v>293627</v>
      </c>
      <c r="F37" s="180">
        <f t="shared" si="12"/>
        <v>293627</v>
      </c>
    </row>
    <row r="38" spans="1:6" ht="25.5" x14ac:dyDescent="0.25">
      <c r="A38" s="98" t="s">
        <v>121</v>
      </c>
      <c r="B38" s="94">
        <v>275957.89</v>
      </c>
      <c r="C38" s="94">
        <v>301170</v>
      </c>
      <c r="D38" s="94">
        <f>'Posebni dio'!H66+'Posebni dio'!H102+'Posebni dio'!H144+'Posebni dio'!H155+'Posebni dio'!H172</f>
        <v>293627</v>
      </c>
      <c r="E38" s="94">
        <f>'Posebni dio'!I66+'Posebni dio'!I102+'Posebni dio'!I144+'Posebni dio'!I155+'Posebni dio'!I172</f>
        <v>293627</v>
      </c>
      <c r="F38" s="94">
        <f>'Posebni dio'!J66+'Posebni dio'!J102+'Posebni dio'!J144+'Posebni dio'!J155+'Posebni dio'!J172</f>
        <v>293627</v>
      </c>
    </row>
    <row r="39" spans="1:6" x14ac:dyDescent="0.25">
      <c r="A39" s="95" t="s">
        <v>122</v>
      </c>
      <c r="B39" s="104">
        <f>B40</f>
        <v>1990.39</v>
      </c>
      <c r="C39" s="104">
        <f t="shared" ref="C39:F39" si="13">C40</f>
        <v>0</v>
      </c>
      <c r="D39" s="104">
        <f t="shared" si="13"/>
        <v>0</v>
      </c>
      <c r="E39" s="104">
        <f t="shared" si="13"/>
        <v>0</v>
      </c>
      <c r="F39" s="181">
        <f t="shared" si="13"/>
        <v>0</v>
      </c>
    </row>
    <row r="40" spans="1:6" ht="26.25" thickBot="1" x14ac:dyDescent="0.3">
      <c r="A40" s="105" t="s">
        <v>123</v>
      </c>
      <c r="B40" s="106">
        <v>1990.39</v>
      </c>
      <c r="C40" s="106">
        <v>0</v>
      </c>
      <c r="D40" s="106">
        <f>'Posebni dio'!H85</f>
        <v>0</v>
      </c>
      <c r="E40" s="106">
        <f>'Posebni dio'!I85</f>
        <v>0</v>
      </c>
      <c r="F40" s="106">
        <f>'Posebni dio'!J85</f>
        <v>0</v>
      </c>
    </row>
    <row r="41" spans="1:6" ht="15.75" thickBot="1" x14ac:dyDescent="0.3">
      <c r="A41" s="107" t="s">
        <v>109</v>
      </c>
      <c r="B41" s="108">
        <f>B13</f>
        <v>2819485.7</v>
      </c>
      <c r="C41" s="108">
        <f>C13</f>
        <v>3210680</v>
      </c>
      <c r="D41" s="108">
        <f>D13</f>
        <v>3730972</v>
      </c>
      <c r="E41" s="108">
        <f t="shared" ref="E41:F41" si="14">E13</f>
        <v>3516097</v>
      </c>
      <c r="F41" s="182">
        <f t="shared" si="14"/>
        <v>3516097</v>
      </c>
    </row>
    <row r="42" spans="1:6" ht="15.75" thickBot="1" x14ac:dyDescent="0.3">
      <c r="A42" s="107" t="s">
        <v>53</v>
      </c>
      <c r="B42" s="108">
        <f>B26</f>
        <v>2812227.62</v>
      </c>
      <c r="C42" s="108">
        <f>C26</f>
        <v>3210680</v>
      </c>
      <c r="D42" s="108">
        <f>D26</f>
        <v>3730972</v>
      </c>
      <c r="E42" s="108">
        <f>E26</f>
        <v>3516097</v>
      </c>
      <c r="F42" s="182">
        <f>F26</f>
        <v>3516097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82" fitToHeight="0" orientation="portrait" r:id="rId1"/>
  <ignoredErrors>
    <ignoredError sqref="D38:F38 D16:F1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5"/>
  <sheetViews>
    <sheetView workbookViewId="0">
      <selection activeCell="J25" sqref="J25"/>
    </sheetView>
  </sheetViews>
  <sheetFormatPr defaultRowHeight="15" x14ac:dyDescent="0.25"/>
  <cols>
    <col min="1" max="1" width="37.7109375" customWidth="1"/>
    <col min="2" max="6" width="13.7109375" customWidth="1"/>
  </cols>
  <sheetData>
    <row r="1" spans="1:6" ht="34.5" customHeight="1" x14ac:dyDescent="0.25">
      <c r="A1" s="189" t="s">
        <v>6</v>
      </c>
      <c r="B1" s="189"/>
      <c r="C1" s="189"/>
      <c r="D1" s="189"/>
      <c r="E1" s="189"/>
      <c r="F1" s="189"/>
    </row>
    <row r="2" spans="1:6" ht="15.75" x14ac:dyDescent="0.25">
      <c r="A2" s="127"/>
      <c r="B2" s="127"/>
      <c r="C2" s="127"/>
      <c r="D2" s="127"/>
      <c r="E2" s="127"/>
      <c r="F2" s="127"/>
    </row>
    <row r="3" spans="1:6" ht="15.75" x14ac:dyDescent="0.25">
      <c r="A3" s="200" t="s">
        <v>7</v>
      </c>
      <c r="B3" s="200"/>
      <c r="C3" s="200"/>
      <c r="D3" s="200"/>
      <c r="E3" s="200"/>
      <c r="F3" s="200"/>
    </row>
    <row r="4" spans="1:6" ht="15.75" x14ac:dyDescent="0.25">
      <c r="A4" s="127"/>
      <c r="B4" s="127"/>
      <c r="C4" s="127"/>
      <c r="D4" s="127"/>
      <c r="E4" s="128"/>
      <c r="F4" s="128"/>
    </row>
    <row r="5" spans="1:6" ht="15.75" x14ac:dyDescent="0.25">
      <c r="A5" s="200" t="s">
        <v>107</v>
      </c>
      <c r="B5" s="200"/>
      <c r="C5" s="200"/>
      <c r="D5" s="200"/>
      <c r="E5" s="200"/>
      <c r="F5" s="200"/>
    </row>
    <row r="6" spans="1:6" ht="15.75" x14ac:dyDescent="0.25">
      <c r="A6" s="127"/>
      <c r="B6" s="127"/>
      <c r="C6" s="127"/>
      <c r="D6" s="127"/>
      <c r="E6" s="128"/>
      <c r="F6" s="128"/>
    </row>
    <row r="7" spans="1:6" ht="15.75" x14ac:dyDescent="0.25">
      <c r="A7" s="200" t="s">
        <v>124</v>
      </c>
      <c r="B7" s="200"/>
      <c r="C7" s="200"/>
      <c r="D7" s="200"/>
      <c r="E7" s="200"/>
      <c r="F7" s="200"/>
    </row>
    <row r="8" spans="1:6" ht="15.75" x14ac:dyDescent="0.25">
      <c r="A8" s="112"/>
      <c r="B8" s="112"/>
      <c r="C8" s="112"/>
      <c r="D8" s="112"/>
      <c r="E8" s="112"/>
      <c r="F8" s="112"/>
    </row>
    <row r="9" spans="1:6" ht="15.75" thickBot="1" x14ac:dyDescent="0.3"/>
    <row r="10" spans="1:6" ht="39" thickBot="1" x14ac:dyDescent="0.3">
      <c r="A10" s="117" t="s">
        <v>30</v>
      </c>
      <c r="B10" s="129" t="s">
        <v>26</v>
      </c>
      <c r="C10" s="129" t="s">
        <v>27</v>
      </c>
      <c r="D10" s="129" t="s">
        <v>28</v>
      </c>
      <c r="E10" s="129" t="s">
        <v>9</v>
      </c>
      <c r="F10" s="130" t="s">
        <v>29</v>
      </c>
    </row>
    <row r="11" spans="1:6" ht="15.75" thickBot="1" x14ac:dyDescent="0.3">
      <c r="A11" s="115">
        <v>1</v>
      </c>
      <c r="B11" s="122">
        <v>2</v>
      </c>
      <c r="C11" s="122">
        <v>3</v>
      </c>
      <c r="D11" s="122">
        <v>4</v>
      </c>
      <c r="E11" s="122">
        <v>5</v>
      </c>
      <c r="F11" s="123">
        <v>6</v>
      </c>
    </row>
    <row r="12" spans="1:6" x14ac:dyDescent="0.25">
      <c r="A12" s="116" t="s">
        <v>53</v>
      </c>
      <c r="B12" s="118">
        <f>B13</f>
        <v>2812227.62</v>
      </c>
      <c r="C12" s="118">
        <f>C13</f>
        <v>3210680</v>
      </c>
      <c r="D12" s="114">
        <f t="shared" ref="D12:F12" si="0">D13</f>
        <v>3730972</v>
      </c>
      <c r="E12" s="114">
        <f t="shared" si="0"/>
        <v>3516097</v>
      </c>
      <c r="F12" s="114">
        <f t="shared" si="0"/>
        <v>3516097</v>
      </c>
    </row>
    <row r="13" spans="1:6" x14ac:dyDescent="0.25">
      <c r="A13" s="95" t="s">
        <v>125</v>
      </c>
      <c r="B13" s="113">
        <f>B14+B15</f>
        <v>2812227.62</v>
      </c>
      <c r="C13" s="113">
        <f>C14+C15</f>
        <v>3210680</v>
      </c>
      <c r="D13" s="121">
        <f>D14+D15</f>
        <v>3730972</v>
      </c>
      <c r="E13" s="121">
        <f t="shared" ref="E13:F13" si="1">E14+E15</f>
        <v>3516097</v>
      </c>
      <c r="F13" s="121">
        <f t="shared" si="1"/>
        <v>3516097</v>
      </c>
    </row>
    <row r="14" spans="1:6" x14ac:dyDescent="0.25">
      <c r="A14" s="120" t="s">
        <v>126</v>
      </c>
      <c r="B14" s="119">
        <v>2612624.4700000002</v>
      </c>
      <c r="C14" s="52">
        <v>3210680</v>
      </c>
      <c r="D14" s="119">
        <v>3730972</v>
      </c>
      <c r="E14" s="119">
        <v>3516097</v>
      </c>
      <c r="F14" s="119">
        <v>3516097</v>
      </c>
    </row>
    <row r="15" spans="1:6" ht="15.75" thickBot="1" x14ac:dyDescent="0.3">
      <c r="A15" s="124" t="s">
        <v>127</v>
      </c>
      <c r="B15" s="126">
        <v>199603.15</v>
      </c>
      <c r="C15" s="125">
        <v>0</v>
      </c>
      <c r="D15" s="126">
        <v>0</v>
      </c>
      <c r="E15" s="171">
        <v>0</v>
      </c>
      <c r="F15" s="172">
        <v>0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8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0"/>
  <sheetViews>
    <sheetView workbookViewId="0">
      <selection activeCell="F7" sqref="F7:J7"/>
    </sheetView>
  </sheetViews>
  <sheetFormatPr defaultRowHeight="15" x14ac:dyDescent="0.25"/>
  <cols>
    <col min="1" max="1" width="3.28515625" customWidth="1"/>
    <col min="2" max="2" width="2.140625" customWidth="1"/>
    <col min="3" max="3" width="2" customWidth="1"/>
    <col min="4" max="4" width="2.140625" customWidth="1"/>
    <col min="5" max="5" width="25.28515625" customWidth="1"/>
    <col min="6" max="10" width="13.7109375" customWidth="1"/>
  </cols>
  <sheetData>
    <row r="1" spans="1:10" ht="32.25" customHeight="1" x14ac:dyDescent="0.25">
      <c r="A1" s="189" t="s">
        <v>6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15.75" x14ac:dyDescent="0.25">
      <c r="A2" s="127"/>
      <c r="B2" s="127"/>
      <c r="C2" s="127"/>
      <c r="D2" s="127"/>
      <c r="E2" s="127"/>
      <c r="F2" s="127"/>
      <c r="G2" s="127"/>
      <c r="H2" s="112"/>
      <c r="I2" s="112"/>
      <c r="J2" s="112"/>
    </row>
    <row r="3" spans="1:10" ht="15.75" customHeight="1" x14ac:dyDescent="0.25">
      <c r="A3" s="200" t="s">
        <v>7</v>
      </c>
      <c r="B3" s="200"/>
      <c r="C3" s="200"/>
      <c r="D3" s="200"/>
      <c r="E3" s="200"/>
      <c r="F3" s="200"/>
      <c r="G3" s="200"/>
      <c r="H3" s="200"/>
      <c r="I3" s="200"/>
      <c r="J3" s="200"/>
    </row>
    <row r="4" spans="1:10" ht="15.75" x14ac:dyDescent="0.25">
      <c r="A4" s="127"/>
      <c r="B4" s="127"/>
      <c r="C4" s="127"/>
      <c r="D4" s="127"/>
      <c r="E4" s="127"/>
      <c r="F4" s="127"/>
      <c r="G4" s="128"/>
      <c r="H4" s="112"/>
      <c r="I4" s="112"/>
      <c r="J4" s="112"/>
    </row>
    <row r="5" spans="1:10" ht="15.75" customHeight="1" x14ac:dyDescent="0.25">
      <c r="A5" s="200" t="s">
        <v>128</v>
      </c>
      <c r="B5" s="200"/>
      <c r="C5" s="200"/>
      <c r="D5" s="200"/>
      <c r="E5" s="200"/>
      <c r="F5" s="200"/>
      <c r="G5" s="200"/>
      <c r="H5" s="200"/>
      <c r="I5" s="200"/>
      <c r="J5" s="200"/>
    </row>
    <row r="6" spans="1:10" ht="15.75" thickBot="1" x14ac:dyDescent="0.3"/>
    <row r="7" spans="1:10" ht="39" thickBot="1" x14ac:dyDescent="0.3">
      <c r="A7" s="201" t="s">
        <v>30</v>
      </c>
      <c r="B7" s="202"/>
      <c r="C7" s="202"/>
      <c r="D7" s="202"/>
      <c r="E7" s="203"/>
      <c r="F7" s="138" t="s">
        <v>26</v>
      </c>
      <c r="G7" s="138" t="s">
        <v>27</v>
      </c>
      <c r="H7" s="138" t="s">
        <v>28</v>
      </c>
      <c r="I7" s="138" t="s">
        <v>9</v>
      </c>
      <c r="J7" s="139" t="s">
        <v>29</v>
      </c>
    </row>
    <row r="8" spans="1:10" x14ac:dyDescent="0.25">
      <c r="A8" s="204">
        <v>1</v>
      </c>
      <c r="B8" s="205"/>
      <c r="C8" s="205"/>
      <c r="D8" s="205"/>
      <c r="E8" s="206"/>
      <c r="F8" s="140">
        <v>2</v>
      </c>
      <c r="G8" s="140">
        <v>3</v>
      </c>
      <c r="H8" s="140">
        <v>4</v>
      </c>
      <c r="I8" s="140">
        <v>5</v>
      </c>
      <c r="J8" s="140">
        <v>6</v>
      </c>
    </row>
    <row r="9" spans="1:10" ht="22.5" x14ac:dyDescent="0.25">
      <c r="A9" s="132">
        <v>8</v>
      </c>
      <c r="B9" s="132"/>
      <c r="C9" s="132"/>
      <c r="D9" s="132"/>
      <c r="E9" s="132" t="s">
        <v>129</v>
      </c>
      <c r="F9" s="131">
        <v>0</v>
      </c>
      <c r="G9" s="131">
        <v>0</v>
      </c>
      <c r="H9" s="135">
        <v>0</v>
      </c>
      <c r="I9" s="135">
        <v>0</v>
      </c>
      <c r="J9" s="135">
        <v>0</v>
      </c>
    </row>
    <row r="10" spans="1:10" ht="22.5" x14ac:dyDescent="0.25">
      <c r="A10" s="134">
        <v>5</v>
      </c>
      <c r="B10" s="134"/>
      <c r="C10" s="134"/>
      <c r="D10" s="134"/>
      <c r="E10" s="133" t="s">
        <v>130</v>
      </c>
      <c r="F10" s="131">
        <v>0</v>
      </c>
      <c r="G10" s="131">
        <v>0</v>
      </c>
      <c r="H10" s="135">
        <v>0</v>
      </c>
      <c r="I10" s="135">
        <v>0</v>
      </c>
      <c r="J10" s="135">
        <v>0</v>
      </c>
    </row>
  </sheetData>
  <mergeCells count="5">
    <mergeCell ref="A7:E7"/>
    <mergeCell ref="A8:E8"/>
    <mergeCell ref="A3:J3"/>
    <mergeCell ref="A5:J5"/>
    <mergeCell ref="A1:J1"/>
  </mergeCells>
  <pageMargins left="0.7" right="0.7" top="0.75" bottom="0.75" header="0.3" footer="0.3"/>
  <pageSetup paperSize="9" scale="8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9"/>
  <sheetViews>
    <sheetView workbookViewId="0">
      <selection activeCell="F14" sqref="F14"/>
    </sheetView>
  </sheetViews>
  <sheetFormatPr defaultRowHeight="15" x14ac:dyDescent="0.25"/>
  <cols>
    <col min="1" max="1" width="18.7109375" style="136" customWidth="1"/>
    <col min="2" max="9" width="13.7109375" style="136" customWidth="1"/>
    <col min="10" max="16384" width="9.140625" style="136"/>
  </cols>
  <sheetData>
    <row r="1" spans="1:9" ht="32.25" customHeight="1" x14ac:dyDescent="0.25">
      <c r="A1" s="189" t="s">
        <v>6</v>
      </c>
      <c r="B1" s="189"/>
      <c r="C1" s="189"/>
      <c r="D1" s="189"/>
      <c r="E1" s="189"/>
      <c r="F1" s="189"/>
      <c r="G1" s="109"/>
      <c r="H1" s="109"/>
      <c r="I1" s="109"/>
    </row>
    <row r="2" spans="1:9" ht="15.75" x14ac:dyDescent="0.25">
      <c r="A2" s="127"/>
      <c r="B2" s="127"/>
      <c r="C2" s="127"/>
      <c r="D2" s="127"/>
      <c r="E2" s="127"/>
      <c r="F2" s="127"/>
      <c r="G2" s="112"/>
      <c r="H2" s="112"/>
      <c r="I2" s="112"/>
    </row>
    <row r="3" spans="1:9" ht="15.75" customHeight="1" x14ac:dyDescent="0.25">
      <c r="A3" s="200" t="s">
        <v>7</v>
      </c>
      <c r="B3" s="200"/>
      <c r="C3" s="200"/>
      <c r="D3" s="200"/>
      <c r="E3" s="200"/>
      <c r="F3" s="200"/>
      <c r="G3" s="144"/>
      <c r="H3" s="144"/>
      <c r="I3" s="144"/>
    </row>
    <row r="4" spans="1:9" ht="15.75" x14ac:dyDescent="0.25">
      <c r="A4" s="127"/>
      <c r="B4" s="127"/>
      <c r="C4" s="127"/>
      <c r="D4" s="127"/>
      <c r="E4" s="127"/>
      <c r="F4" s="128"/>
      <c r="G4" s="112"/>
      <c r="H4" s="112"/>
      <c r="I4" s="112"/>
    </row>
    <row r="5" spans="1:9" ht="15.75" customHeight="1" x14ac:dyDescent="0.25">
      <c r="A5" s="200" t="s">
        <v>131</v>
      </c>
      <c r="B5" s="200"/>
      <c r="C5" s="200"/>
      <c r="D5" s="200"/>
      <c r="E5" s="200"/>
      <c r="F5" s="200"/>
      <c r="G5" s="144"/>
      <c r="H5" s="144"/>
      <c r="I5" s="144"/>
    </row>
    <row r="6" spans="1:9" ht="15.75" thickBot="1" x14ac:dyDescent="0.3"/>
    <row r="7" spans="1:9" ht="39" thickBot="1" x14ac:dyDescent="0.3">
      <c r="A7" s="146" t="s">
        <v>30</v>
      </c>
      <c r="B7" s="138" t="s">
        <v>26</v>
      </c>
      <c r="C7" s="138" t="s">
        <v>27</v>
      </c>
      <c r="D7" s="138" t="s">
        <v>28</v>
      </c>
      <c r="E7" s="138" t="s">
        <v>9</v>
      </c>
      <c r="F7" s="139" t="s">
        <v>29</v>
      </c>
    </row>
    <row r="8" spans="1:9" x14ac:dyDescent="0.25">
      <c r="A8" s="145">
        <v>1</v>
      </c>
      <c r="B8" s="145">
        <v>2</v>
      </c>
      <c r="C8" s="145">
        <v>3</v>
      </c>
      <c r="D8" s="145">
        <v>4</v>
      </c>
      <c r="E8" s="145">
        <v>5</v>
      </c>
      <c r="F8" s="145">
        <v>6</v>
      </c>
    </row>
    <row r="9" spans="1:9" x14ac:dyDescent="0.25">
      <c r="A9" s="141" t="s">
        <v>132</v>
      </c>
      <c r="B9" s="142">
        <v>0</v>
      </c>
      <c r="C9" s="142">
        <v>0</v>
      </c>
      <c r="D9" s="143">
        <v>0</v>
      </c>
      <c r="E9" s="143">
        <v>0</v>
      </c>
      <c r="F9" s="143">
        <v>0</v>
      </c>
    </row>
  </sheetData>
  <mergeCells count="3">
    <mergeCell ref="A5:F5"/>
    <mergeCell ref="A3:F3"/>
    <mergeCell ref="A1:F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77"/>
  <sheetViews>
    <sheetView workbookViewId="0">
      <selection activeCell="N6" sqref="N6"/>
    </sheetView>
  </sheetViews>
  <sheetFormatPr defaultRowHeight="15" x14ac:dyDescent="0.25"/>
  <cols>
    <col min="1" max="1" width="8.28515625" customWidth="1"/>
    <col min="2" max="2" width="8.140625" customWidth="1"/>
    <col min="3" max="3" width="7.140625" customWidth="1"/>
    <col min="4" max="4" width="2.7109375" customWidth="1"/>
    <col min="5" max="5" width="38.140625" customWidth="1"/>
    <col min="6" max="6" width="13.7109375" style="136" customWidth="1"/>
    <col min="7" max="10" width="13.7109375" customWidth="1"/>
  </cols>
  <sheetData>
    <row r="1" spans="1:10" ht="33" customHeight="1" x14ac:dyDescent="0.25">
      <c r="A1" s="189" t="s">
        <v>6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15.75" x14ac:dyDescent="0.25">
      <c r="A2" s="166"/>
      <c r="B2" s="166"/>
      <c r="C2" s="166"/>
      <c r="D2" s="166"/>
      <c r="E2" s="166"/>
      <c r="F2" s="166"/>
      <c r="G2" s="166"/>
      <c r="H2" s="166"/>
      <c r="I2" s="166"/>
    </row>
    <row r="3" spans="1:10" ht="15.75" customHeight="1" x14ac:dyDescent="0.25">
      <c r="A3" s="217" t="s">
        <v>133</v>
      </c>
      <c r="B3" s="217"/>
      <c r="C3" s="217"/>
      <c r="D3" s="217"/>
      <c r="E3" s="217"/>
      <c r="F3" s="217"/>
      <c r="G3" s="217"/>
      <c r="H3" s="217"/>
      <c r="I3" s="217"/>
      <c r="J3" s="217"/>
    </row>
    <row r="4" spans="1:10" x14ac:dyDescent="0.25">
      <c r="A4" s="165"/>
      <c r="B4" s="165"/>
      <c r="C4" s="165"/>
      <c r="D4" s="165"/>
      <c r="E4" s="165"/>
      <c r="F4" s="165"/>
      <c r="G4" s="165"/>
      <c r="H4" s="165"/>
      <c r="I4" s="165"/>
    </row>
    <row r="5" spans="1:10" ht="15" customHeight="1" x14ac:dyDescent="0.25">
      <c r="A5" s="207" t="s">
        <v>134</v>
      </c>
      <c r="B5" s="208"/>
      <c r="C5" s="208"/>
      <c r="D5" s="208"/>
      <c r="E5" s="209"/>
      <c r="F5" s="219" t="s">
        <v>26</v>
      </c>
      <c r="G5" s="213" t="s">
        <v>27</v>
      </c>
      <c r="H5" s="213" t="s">
        <v>28</v>
      </c>
      <c r="I5" s="215" t="s">
        <v>9</v>
      </c>
      <c r="J5" s="219" t="s">
        <v>29</v>
      </c>
    </row>
    <row r="6" spans="1:10" ht="21.75" customHeight="1" x14ac:dyDescent="0.25">
      <c r="A6" s="210"/>
      <c r="B6" s="211"/>
      <c r="C6" s="211"/>
      <c r="D6" s="211"/>
      <c r="E6" s="212"/>
      <c r="F6" s="220"/>
      <c r="G6" s="214"/>
      <c r="H6" s="214"/>
      <c r="I6" s="216"/>
      <c r="J6" s="220"/>
    </row>
    <row r="7" spans="1:10" x14ac:dyDescent="0.25">
      <c r="A7" s="226">
        <v>1</v>
      </c>
      <c r="B7" s="226"/>
      <c r="C7" s="226">
        <v>2</v>
      </c>
      <c r="D7" s="226"/>
      <c r="E7" s="226"/>
      <c r="F7" s="167"/>
      <c r="G7" s="147">
        <v>3</v>
      </c>
      <c r="H7" s="147">
        <v>4</v>
      </c>
      <c r="I7" s="147">
        <v>5</v>
      </c>
      <c r="J7" s="147">
        <v>6</v>
      </c>
    </row>
    <row r="8" spans="1:10" x14ac:dyDescent="0.25">
      <c r="A8" s="218">
        <v>9021</v>
      </c>
      <c r="B8" s="218"/>
      <c r="C8" s="218" t="s">
        <v>135</v>
      </c>
      <c r="D8" s="218"/>
      <c r="E8" s="218"/>
      <c r="F8" s="221"/>
      <c r="G8" s="221"/>
      <c r="H8" s="221"/>
      <c r="I8" s="221"/>
      <c r="J8" s="221"/>
    </row>
    <row r="9" spans="1:10" x14ac:dyDescent="0.25">
      <c r="A9" s="227" t="s">
        <v>136</v>
      </c>
      <c r="B9" s="228"/>
      <c r="C9" s="228"/>
      <c r="D9" s="228"/>
      <c r="E9" s="229"/>
      <c r="F9" s="148">
        <f>F11+F50+F158+F166</f>
        <v>2812227.62</v>
      </c>
      <c r="G9" s="148">
        <f>G11+G50+G158+G166</f>
        <v>3210680</v>
      </c>
      <c r="H9" s="148">
        <f>H11+H50+H158+H166</f>
        <v>3730972</v>
      </c>
      <c r="I9" s="148">
        <f>I11+I50+I158+I166</f>
        <v>3516097</v>
      </c>
      <c r="J9" s="148">
        <f>J11+J50+J158+J166</f>
        <v>3516097</v>
      </c>
    </row>
    <row r="10" spans="1:10" x14ac:dyDescent="0.25">
      <c r="A10" s="218" t="s">
        <v>137</v>
      </c>
      <c r="B10" s="218"/>
      <c r="C10" s="218" t="s">
        <v>138</v>
      </c>
      <c r="D10" s="218"/>
      <c r="E10" s="218"/>
      <c r="F10" s="168"/>
      <c r="G10" s="169"/>
      <c r="H10" s="170"/>
      <c r="I10" s="170"/>
      <c r="J10" s="170"/>
    </row>
    <row r="11" spans="1:10" ht="27" customHeight="1" x14ac:dyDescent="0.25">
      <c r="A11" s="222" t="s">
        <v>139</v>
      </c>
      <c r="B11" s="223"/>
      <c r="C11" s="223"/>
      <c r="D11" s="223"/>
      <c r="E11" s="224"/>
      <c r="F11" s="149">
        <f>F12+F40</f>
        <v>2149848.25</v>
      </c>
      <c r="G11" s="149">
        <f>G12+G40</f>
        <v>2444510</v>
      </c>
      <c r="H11" s="149">
        <f t="shared" ref="H11:J11" si="0">H12+H40</f>
        <v>2612025</v>
      </c>
      <c r="I11" s="149">
        <f t="shared" si="0"/>
        <v>2612025</v>
      </c>
      <c r="J11" s="149">
        <f t="shared" si="0"/>
        <v>2612025</v>
      </c>
    </row>
    <row r="12" spans="1:10" ht="26.25" customHeight="1" x14ac:dyDescent="0.25">
      <c r="A12" s="225" t="s">
        <v>140</v>
      </c>
      <c r="B12" s="225"/>
      <c r="C12" s="225" t="s">
        <v>141</v>
      </c>
      <c r="D12" s="225"/>
      <c r="E12" s="225"/>
      <c r="F12" s="150">
        <f>F13</f>
        <v>161010.00000000003</v>
      </c>
      <c r="G12" s="150">
        <f>G13</f>
        <v>161010</v>
      </c>
      <c r="H12" s="150">
        <f t="shared" ref="H12:J12" si="1">H13</f>
        <v>173000</v>
      </c>
      <c r="I12" s="150">
        <f t="shared" si="1"/>
        <v>173000</v>
      </c>
      <c r="J12" s="150">
        <f t="shared" si="1"/>
        <v>173000</v>
      </c>
    </row>
    <row r="13" spans="1:10" x14ac:dyDescent="0.25">
      <c r="A13" s="234" t="s">
        <v>142</v>
      </c>
      <c r="B13" s="234"/>
      <c r="C13" s="235" t="s">
        <v>143</v>
      </c>
      <c r="D13" s="235"/>
      <c r="E13" s="235"/>
      <c r="F13" s="151">
        <f>F14+F37</f>
        <v>161010.00000000003</v>
      </c>
      <c r="G13" s="151">
        <f>G14+G37</f>
        <v>161010</v>
      </c>
      <c r="H13" s="151">
        <f t="shared" ref="H13:J13" si="2">H14+H37</f>
        <v>173000</v>
      </c>
      <c r="I13" s="151">
        <f t="shared" si="2"/>
        <v>173000</v>
      </c>
      <c r="J13" s="151">
        <f t="shared" si="2"/>
        <v>173000</v>
      </c>
    </row>
    <row r="14" spans="1:10" x14ac:dyDescent="0.25">
      <c r="A14" s="236" t="s">
        <v>144</v>
      </c>
      <c r="B14" s="236"/>
      <c r="C14" s="236" t="s">
        <v>61</v>
      </c>
      <c r="D14" s="236"/>
      <c r="E14" s="236"/>
      <c r="F14" s="152">
        <f>SUM(F15:F36)</f>
        <v>159453.00000000003</v>
      </c>
      <c r="G14" s="152">
        <f>SUM(G15:G36)</f>
        <v>159300</v>
      </c>
      <c r="H14" s="152">
        <f t="shared" ref="H14:J14" si="3">SUM(H15:H36)</f>
        <v>172000</v>
      </c>
      <c r="I14" s="152">
        <f t="shared" si="3"/>
        <v>172000</v>
      </c>
      <c r="J14" s="152">
        <f t="shared" si="3"/>
        <v>172000</v>
      </c>
    </row>
    <row r="15" spans="1:10" x14ac:dyDescent="0.25">
      <c r="A15" s="230" t="s">
        <v>145</v>
      </c>
      <c r="B15" s="230"/>
      <c r="C15" s="230" t="s">
        <v>63</v>
      </c>
      <c r="D15" s="230"/>
      <c r="E15" s="230"/>
      <c r="F15" s="153">
        <v>11559.73</v>
      </c>
      <c r="G15" s="153">
        <v>11300</v>
      </c>
      <c r="H15" s="153">
        <v>11100</v>
      </c>
      <c r="I15" s="153">
        <v>11100</v>
      </c>
      <c r="J15" s="153">
        <v>11100</v>
      </c>
    </row>
    <row r="16" spans="1:10" x14ac:dyDescent="0.25">
      <c r="A16" s="230" t="s">
        <v>146</v>
      </c>
      <c r="B16" s="230"/>
      <c r="C16" s="230" t="s">
        <v>65</v>
      </c>
      <c r="D16" s="230"/>
      <c r="E16" s="230"/>
      <c r="F16" s="153">
        <v>1326.27</v>
      </c>
      <c r="G16" s="153">
        <v>1400</v>
      </c>
      <c r="H16" s="153">
        <v>1200</v>
      </c>
      <c r="I16" s="153">
        <v>1200</v>
      </c>
      <c r="J16" s="153">
        <v>1200</v>
      </c>
    </row>
    <row r="17" spans="1:10" x14ac:dyDescent="0.25">
      <c r="A17" s="230" t="s">
        <v>147</v>
      </c>
      <c r="B17" s="230"/>
      <c r="C17" s="230" t="s">
        <v>67</v>
      </c>
      <c r="D17" s="230"/>
      <c r="E17" s="230"/>
      <c r="F17" s="153">
        <v>23220.880000000001</v>
      </c>
      <c r="G17" s="153">
        <v>20100</v>
      </c>
      <c r="H17" s="153">
        <v>21500</v>
      </c>
      <c r="I17" s="153">
        <v>21500</v>
      </c>
      <c r="J17" s="153">
        <v>21500</v>
      </c>
    </row>
    <row r="18" spans="1:10" x14ac:dyDescent="0.25">
      <c r="A18" s="231">
        <v>3222</v>
      </c>
      <c r="B18" s="232"/>
      <c r="C18" s="231" t="s">
        <v>68</v>
      </c>
      <c r="D18" s="233"/>
      <c r="E18" s="232"/>
      <c r="F18" s="153">
        <v>0</v>
      </c>
      <c r="G18" s="153">
        <v>0</v>
      </c>
      <c r="H18" s="153">
        <v>100</v>
      </c>
      <c r="I18" s="153">
        <v>100</v>
      </c>
      <c r="J18" s="153">
        <v>100</v>
      </c>
    </row>
    <row r="19" spans="1:10" x14ac:dyDescent="0.25">
      <c r="A19" s="230" t="s">
        <v>148</v>
      </c>
      <c r="B19" s="230"/>
      <c r="C19" s="230" t="s">
        <v>69</v>
      </c>
      <c r="D19" s="230"/>
      <c r="E19" s="230"/>
      <c r="F19" s="153">
        <v>22705.67</v>
      </c>
      <c r="G19" s="153">
        <v>25186</v>
      </c>
      <c r="H19" s="153">
        <v>23973</v>
      </c>
      <c r="I19" s="153">
        <v>23973</v>
      </c>
      <c r="J19" s="153">
        <v>23973</v>
      </c>
    </row>
    <row r="20" spans="1:10" x14ac:dyDescent="0.25">
      <c r="A20" s="231">
        <v>3224</v>
      </c>
      <c r="B20" s="232"/>
      <c r="C20" s="230" t="s">
        <v>70</v>
      </c>
      <c r="D20" s="230"/>
      <c r="E20" s="230"/>
      <c r="F20" s="153">
        <v>4557.7</v>
      </c>
      <c r="G20" s="153">
        <v>5000</v>
      </c>
      <c r="H20" s="153">
        <v>6000</v>
      </c>
      <c r="I20" s="153">
        <v>6000</v>
      </c>
      <c r="J20" s="153">
        <v>6000</v>
      </c>
    </row>
    <row r="21" spans="1:10" x14ac:dyDescent="0.25">
      <c r="A21" s="231" t="s">
        <v>149</v>
      </c>
      <c r="B21" s="232"/>
      <c r="C21" s="230" t="s">
        <v>150</v>
      </c>
      <c r="D21" s="230"/>
      <c r="E21" s="230"/>
      <c r="F21" s="153">
        <v>5044.75</v>
      </c>
      <c r="G21" s="153">
        <v>7000</v>
      </c>
      <c r="H21" s="153">
        <v>5000</v>
      </c>
      <c r="I21" s="153">
        <v>5000</v>
      </c>
      <c r="J21" s="153">
        <v>5000</v>
      </c>
    </row>
    <row r="22" spans="1:10" x14ac:dyDescent="0.25">
      <c r="A22" s="154">
        <v>3227</v>
      </c>
      <c r="B22" s="155"/>
      <c r="C22" s="231" t="s">
        <v>72</v>
      </c>
      <c r="D22" s="233"/>
      <c r="E22" s="232"/>
      <c r="F22" s="153">
        <v>1598.03</v>
      </c>
      <c r="G22" s="153">
        <v>1500</v>
      </c>
      <c r="H22" s="153">
        <v>1500</v>
      </c>
      <c r="I22" s="153">
        <v>1500</v>
      </c>
      <c r="J22" s="153">
        <v>1500</v>
      </c>
    </row>
    <row r="23" spans="1:10" x14ac:dyDescent="0.25">
      <c r="A23" s="231" t="s">
        <v>151</v>
      </c>
      <c r="B23" s="232"/>
      <c r="C23" s="230" t="s">
        <v>74</v>
      </c>
      <c r="D23" s="230"/>
      <c r="E23" s="230"/>
      <c r="F23" s="153">
        <v>4423.45</v>
      </c>
      <c r="G23" s="153">
        <v>4900</v>
      </c>
      <c r="H23" s="153">
        <v>5250</v>
      </c>
      <c r="I23" s="153">
        <v>5250</v>
      </c>
      <c r="J23" s="153">
        <v>5250</v>
      </c>
    </row>
    <row r="24" spans="1:10" x14ac:dyDescent="0.25">
      <c r="A24" s="231">
        <v>3232</v>
      </c>
      <c r="B24" s="232"/>
      <c r="C24" s="230" t="s">
        <v>75</v>
      </c>
      <c r="D24" s="230"/>
      <c r="E24" s="230"/>
      <c r="F24" s="153">
        <v>34448.959999999999</v>
      </c>
      <c r="G24" s="153">
        <v>30309</v>
      </c>
      <c r="H24" s="153">
        <v>38568</v>
      </c>
      <c r="I24" s="153">
        <v>38568</v>
      </c>
      <c r="J24" s="153">
        <v>38568</v>
      </c>
    </row>
    <row r="25" spans="1:10" x14ac:dyDescent="0.25">
      <c r="A25" s="154">
        <v>3233</v>
      </c>
      <c r="B25" s="155"/>
      <c r="C25" s="231" t="s">
        <v>76</v>
      </c>
      <c r="D25" s="233"/>
      <c r="E25" s="232"/>
      <c r="F25" s="153">
        <v>127.44</v>
      </c>
      <c r="G25" s="153">
        <v>133</v>
      </c>
      <c r="H25" s="153">
        <v>133</v>
      </c>
      <c r="I25" s="153">
        <v>133</v>
      </c>
      <c r="J25" s="153">
        <v>133</v>
      </c>
    </row>
    <row r="26" spans="1:10" x14ac:dyDescent="0.25">
      <c r="A26" s="231" t="s">
        <v>152</v>
      </c>
      <c r="B26" s="232"/>
      <c r="C26" s="230" t="s">
        <v>77</v>
      </c>
      <c r="D26" s="230"/>
      <c r="E26" s="230"/>
      <c r="F26" s="153">
        <v>23236.85</v>
      </c>
      <c r="G26" s="153">
        <v>21847</v>
      </c>
      <c r="H26" s="153">
        <v>22747</v>
      </c>
      <c r="I26" s="153">
        <v>22747</v>
      </c>
      <c r="J26" s="153">
        <v>22747</v>
      </c>
    </row>
    <row r="27" spans="1:10" x14ac:dyDescent="0.25">
      <c r="A27" s="231" t="s">
        <v>153</v>
      </c>
      <c r="B27" s="232"/>
      <c r="C27" s="230" t="s">
        <v>78</v>
      </c>
      <c r="D27" s="230"/>
      <c r="E27" s="230"/>
      <c r="F27" s="153">
        <v>1457.75</v>
      </c>
      <c r="G27" s="153">
        <v>1460</v>
      </c>
      <c r="H27" s="153">
        <v>1830</v>
      </c>
      <c r="I27" s="153">
        <v>1830</v>
      </c>
      <c r="J27" s="153">
        <v>1830</v>
      </c>
    </row>
    <row r="28" spans="1:10" x14ac:dyDescent="0.25">
      <c r="A28" s="231" t="s">
        <v>154</v>
      </c>
      <c r="B28" s="232"/>
      <c r="C28" s="230" t="s">
        <v>79</v>
      </c>
      <c r="D28" s="230"/>
      <c r="E28" s="230"/>
      <c r="F28" s="153">
        <v>283.23</v>
      </c>
      <c r="G28" s="153">
        <v>1200</v>
      </c>
      <c r="H28" s="153">
        <v>6400</v>
      </c>
      <c r="I28" s="153">
        <v>6400</v>
      </c>
      <c r="J28" s="153">
        <v>6400</v>
      </c>
    </row>
    <row r="29" spans="1:10" x14ac:dyDescent="0.25">
      <c r="A29" s="231" t="s">
        <v>155</v>
      </c>
      <c r="B29" s="232"/>
      <c r="C29" s="230" t="s">
        <v>80</v>
      </c>
      <c r="D29" s="230"/>
      <c r="E29" s="230"/>
      <c r="F29" s="153">
        <v>274.31</v>
      </c>
      <c r="G29" s="153">
        <v>381</v>
      </c>
      <c r="H29" s="153">
        <v>750</v>
      </c>
      <c r="I29" s="153">
        <v>750</v>
      </c>
      <c r="J29" s="153">
        <v>750</v>
      </c>
    </row>
    <row r="30" spans="1:10" x14ac:dyDescent="0.25">
      <c r="A30" s="231" t="s">
        <v>156</v>
      </c>
      <c r="B30" s="232"/>
      <c r="C30" s="230" t="s">
        <v>81</v>
      </c>
      <c r="D30" s="230"/>
      <c r="E30" s="230"/>
      <c r="F30" s="153">
        <v>4322.6899999999996</v>
      </c>
      <c r="G30" s="153">
        <v>4500</v>
      </c>
      <c r="H30" s="153">
        <v>4500</v>
      </c>
      <c r="I30" s="153">
        <v>4500</v>
      </c>
      <c r="J30" s="153">
        <v>4500</v>
      </c>
    </row>
    <row r="31" spans="1:10" x14ac:dyDescent="0.25">
      <c r="A31" s="231" t="s">
        <v>157</v>
      </c>
      <c r="B31" s="232"/>
      <c r="C31" s="230" t="s">
        <v>82</v>
      </c>
      <c r="D31" s="230"/>
      <c r="E31" s="230"/>
      <c r="F31" s="153">
        <v>16681.830000000002</v>
      </c>
      <c r="G31" s="153">
        <v>18400</v>
      </c>
      <c r="H31" s="153">
        <v>17500</v>
      </c>
      <c r="I31" s="153">
        <v>17500</v>
      </c>
      <c r="J31" s="153">
        <v>17500</v>
      </c>
    </row>
    <row r="32" spans="1:10" x14ac:dyDescent="0.25">
      <c r="A32" s="154">
        <v>3292</v>
      </c>
      <c r="B32" s="156"/>
      <c r="C32" s="231" t="s">
        <v>84</v>
      </c>
      <c r="D32" s="233"/>
      <c r="E32" s="232"/>
      <c r="F32" s="153">
        <v>2636.53</v>
      </c>
      <c r="G32" s="153">
        <v>2700</v>
      </c>
      <c r="H32" s="153">
        <v>3000</v>
      </c>
      <c r="I32" s="153">
        <v>3000</v>
      </c>
      <c r="J32" s="153">
        <v>3000</v>
      </c>
    </row>
    <row r="33" spans="1:10" x14ac:dyDescent="0.25">
      <c r="A33" s="231">
        <v>3293</v>
      </c>
      <c r="B33" s="232"/>
      <c r="C33" s="230" t="s">
        <v>85</v>
      </c>
      <c r="D33" s="230"/>
      <c r="E33" s="230"/>
      <c r="F33" s="153">
        <v>811.47</v>
      </c>
      <c r="G33" s="153">
        <v>1000</v>
      </c>
      <c r="H33" s="153">
        <v>0</v>
      </c>
      <c r="I33" s="153">
        <v>0</v>
      </c>
      <c r="J33" s="153">
        <v>0</v>
      </c>
    </row>
    <row r="34" spans="1:10" x14ac:dyDescent="0.25">
      <c r="A34" s="231" t="s">
        <v>158</v>
      </c>
      <c r="B34" s="232"/>
      <c r="C34" s="230" t="s">
        <v>159</v>
      </c>
      <c r="D34" s="230"/>
      <c r="E34" s="230"/>
      <c r="F34" s="153">
        <v>298.08999999999997</v>
      </c>
      <c r="G34" s="153">
        <v>364</v>
      </c>
      <c r="H34" s="153">
        <v>364</v>
      </c>
      <c r="I34" s="153">
        <v>364</v>
      </c>
      <c r="J34" s="153">
        <v>364</v>
      </c>
    </row>
    <row r="35" spans="1:10" x14ac:dyDescent="0.25">
      <c r="A35" s="183">
        <v>3295</v>
      </c>
      <c r="B35" s="184"/>
      <c r="C35" s="231" t="s">
        <v>87</v>
      </c>
      <c r="D35" s="233"/>
      <c r="E35" s="232"/>
      <c r="F35" s="153">
        <v>117.46</v>
      </c>
      <c r="G35" s="153">
        <v>120</v>
      </c>
      <c r="H35" s="153">
        <v>85</v>
      </c>
      <c r="I35" s="153">
        <v>85</v>
      </c>
      <c r="J35" s="153">
        <v>85</v>
      </c>
    </row>
    <row r="36" spans="1:10" x14ac:dyDescent="0.25">
      <c r="A36" s="231" t="s">
        <v>160</v>
      </c>
      <c r="B36" s="232"/>
      <c r="C36" s="230" t="s">
        <v>83</v>
      </c>
      <c r="D36" s="230"/>
      <c r="E36" s="230"/>
      <c r="F36" s="153">
        <v>319.91000000000003</v>
      </c>
      <c r="G36" s="153">
        <v>500</v>
      </c>
      <c r="H36" s="153">
        <v>500</v>
      </c>
      <c r="I36" s="153">
        <v>500</v>
      </c>
      <c r="J36" s="153">
        <v>500</v>
      </c>
    </row>
    <row r="37" spans="1:10" x14ac:dyDescent="0.25">
      <c r="A37" s="237" t="s">
        <v>161</v>
      </c>
      <c r="B37" s="238"/>
      <c r="C37" s="236" t="s">
        <v>88</v>
      </c>
      <c r="D37" s="236"/>
      <c r="E37" s="236"/>
      <c r="F37" s="152">
        <f>SUM(F38:F39)</f>
        <v>1557</v>
      </c>
      <c r="G37" s="152">
        <f t="shared" ref="G37:J37" si="4">SUM(G38:G39)</f>
        <v>1710</v>
      </c>
      <c r="H37" s="152">
        <f t="shared" si="4"/>
        <v>1000</v>
      </c>
      <c r="I37" s="152">
        <f t="shared" si="4"/>
        <v>1000</v>
      </c>
      <c r="J37" s="152">
        <f t="shared" si="4"/>
        <v>1000</v>
      </c>
    </row>
    <row r="38" spans="1:10" x14ac:dyDescent="0.25">
      <c r="A38" s="231" t="s">
        <v>162</v>
      </c>
      <c r="B38" s="232"/>
      <c r="C38" s="230" t="s">
        <v>90</v>
      </c>
      <c r="D38" s="230"/>
      <c r="E38" s="230"/>
      <c r="F38" s="153">
        <v>1400.84</v>
      </c>
      <c r="G38" s="153">
        <v>1710</v>
      </c>
      <c r="H38" s="153">
        <v>1000</v>
      </c>
      <c r="I38" s="153">
        <v>1000</v>
      </c>
      <c r="J38" s="153">
        <v>1000</v>
      </c>
    </row>
    <row r="39" spans="1:10" s="136" customFormat="1" x14ac:dyDescent="0.25">
      <c r="A39" s="231">
        <v>3433</v>
      </c>
      <c r="B39" s="232"/>
      <c r="C39" s="231" t="s">
        <v>91</v>
      </c>
      <c r="D39" s="233"/>
      <c r="E39" s="232"/>
      <c r="F39" s="153">
        <v>156.16</v>
      </c>
      <c r="G39" s="153">
        <v>0</v>
      </c>
      <c r="H39" s="153">
        <v>0</v>
      </c>
      <c r="I39" s="153">
        <v>0</v>
      </c>
      <c r="J39" s="153">
        <v>0</v>
      </c>
    </row>
    <row r="40" spans="1:10" ht="26.25" customHeight="1" x14ac:dyDescent="0.25">
      <c r="A40" s="225" t="s">
        <v>163</v>
      </c>
      <c r="B40" s="239"/>
      <c r="C40" s="225" t="s">
        <v>164</v>
      </c>
      <c r="D40" s="240"/>
      <c r="E40" s="239"/>
      <c r="F40" s="150">
        <f>F41</f>
        <v>1988838.25</v>
      </c>
      <c r="G40" s="150">
        <f>G41</f>
        <v>2283500</v>
      </c>
      <c r="H40" s="150">
        <f t="shared" ref="H40:J40" si="5">H41</f>
        <v>2439025</v>
      </c>
      <c r="I40" s="150">
        <f t="shared" si="5"/>
        <v>2439025</v>
      </c>
      <c r="J40" s="150">
        <f t="shared" si="5"/>
        <v>2439025</v>
      </c>
    </row>
    <row r="41" spans="1:10" ht="19.5" customHeight="1" x14ac:dyDescent="0.25">
      <c r="A41" s="234" t="s">
        <v>165</v>
      </c>
      <c r="B41" s="234"/>
      <c r="C41" s="235" t="s">
        <v>166</v>
      </c>
      <c r="D41" s="235"/>
      <c r="E41" s="235"/>
      <c r="F41" s="151">
        <f>F42+F47</f>
        <v>1988838.25</v>
      </c>
      <c r="G41" s="151">
        <f>G42+G47</f>
        <v>2283500</v>
      </c>
      <c r="H41" s="151">
        <f t="shared" ref="H41:J41" si="6">H42+H47</f>
        <v>2439025</v>
      </c>
      <c r="I41" s="151">
        <f t="shared" si="6"/>
        <v>2439025</v>
      </c>
      <c r="J41" s="151">
        <f t="shared" si="6"/>
        <v>2439025</v>
      </c>
    </row>
    <row r="42" spans="1:10" x14ac:dyDescent="0.25">
      <c r="A42" s="237">
        <v>31</v>
      </c>
      <c r="B42" s="238"/>
      <c r="C42" s="237" t="s">
        <v>55</v>
      </c>
      <c r="D42" s="241"/>
      <c r="E42" s="238"/>
      <c r="F42" s="152">
        <f>SUM(F43:F46)</f>
        <v>1951006.09</v>
      </c>
      <c r="G42" s="152">
        <f>SUM(G43:G46)</f>
        <v>2241000</v>
      </c>
      <c r="H42" s="152">
        <f t="shared" ref="H42:J42" si="7">SUM(H43:H46)</f>
        <v>2396525</v>
      </c>
      <c r="I42" s="152">
        <f t="shared" si="7"/>
        <v>2396525</v>
      </c>
      <c r="J42" s="152">
        <f t="shared" si="7"/>
        <v>2396525</v>
      </c>
    </row>
    <row r="43" spans="1:10" x14ac:dyDescent="0.25">
      <c r="A43" s="231">
        <v>3111</v>
      </c>
      <c r="B43" s="232"/>
      <c r="C43" s="231" t="s">
        <v>57</v>
      </c>
      <c r="D43" s="233"/>
      <c r="E43" s="232"/>
      <c r="F43" s="153">
        <v>1607843.8</v>
      </c>
      <c r="G43" s="153">
        <v>1850000</v>
      </c>
      <c r="H43" s="153">
        <v>1965000</v>
      </c>
      <c r="I43" s="153">
        <v>1965000</v>
      </c>
      <c r="J43" s="153">
        <v>1965000</v>
      </c>
    </row>
    <row r="44" spans="1:10" s="136" customFormat="1" x14ac:dyDescent="0.25">
      <c r="A44" s="231">
        <v>3113</v>
      </c>
      <c r="B44" s="232"/>
      <c r="C44" s="231" t="s">
        <v>209</v>
      </c>
      <c r="D44" s="233"/>
      <c r="E44" s="232"/>
      <c r="F44" s="153">
        <v>0</v>
      </c>
      <c r="G44" s="153">
        <v>0</v>
      </c>
      <c r="H44" s="153">
        <v>20000</v>
      </c>
      <c r="I44" s="153">
        <v>20000</v>
      </c>
      <c r="J44" s="153">
        <v>20000</v>
      </c>
    </row>
    <row r="45" spans="1:10" x14ac:dyDescent="0.25">
      <c r="A45" s="230">
        <v>3121</v>
      </c>
      <c r="B45" s="230"/>
      <c r="C45" s="230" t="s">
        <v>58</v>
      </c>
      <c r="D45" s="230"/>
      <c r="E45" s="230"/>
      <c r="F45" s="153">
        <v>77704.45</v>
      </c>
      <c r="G45" s="153">
        <v>86000</v>
      </c>
      <c r="H45" s="153">
        <v>84000</v>
      </c>
      <c r="I45" s="153">
        <v>84000</v>
      </c>
      <c r="J45" s="153">
        <v>84000</v>
      </c>
    </row>
    <row r="46" spans="1:10" x14ac:dyDescent="0.25">
      <c r="A46" s="230">
        <v>3132</v>
      </c>
      <c r="B46" s="230"/>
      <c r="C46" s="230" t="s">
        <v>60</v>
      </c>
      <c r="D46" s="230"/>
      <c r="E46" s="230"/>
      <c r="F46" s="153">
        <v>265457.84000000003</v>
      </c>
      <c r="G46" s="153">
        <v>305000</v>
      </c>
      <c r="H46" s="153">
        <v>327525</v>
      </c>
      <c r="I46" s="153">
        <v>327525</v>
      </c>
      <c r="J46" s="153">
        <v>327525</v>
      </c>
    </row>
    <row r="47" spans="1:10" x14ac:dyDescent="0.25">
      <c r="A47" s="236" t="s">
        <v>144</v>
      </c>
      <c r="B47" s="236"/>
      <c r="C47" s="236" t="s">
        <v>61</v>
      </c>
      <c r="D47" s="236"/>
      <c r="E47" s="236"/>
      <c r="F47" s="152">
        <f>SUM(F48:F49)</f>
        <v>37832.159999999996</v>
      </c>
      <c r="G47" s="152">
        <f>SUM(G48:G49)</f>
        <v>42500</v>
      </c>
      <c r="H47" s="152">
        <f t="shared" ref="H47:J47" si="8">SUM(H48:H49)</f>
        <v>42500</v>
      </c>
      <c r="I47" s="152">
        <f t="shared" si="8"/>
        <v>42500</v>
      </c>
      <c r="J47" s="152">
        <f t="shared" si="8"/>
        <v>42500</v>
      </c>
    </row>
    <row r="48" spans="1:10" x14ac:dyDescent="0.25">
      <c r="A48" s="230">
        <v>3212</v>
      </c>
      <c r="B48" s="230"/>
      <c r="C48" s="230" t="s">
        <v>167</v>
      </c>
      <c r="D48" s="230"/>
      <c r="E48" s="230"/>
      <c r="F48" s="153">
        <v>34948.81</v>
      </c>
      <c r="G48" s="153">
        <v>40000</v>
      </c>
      <c r="H48" s="153">
        <v>40000</v>
      </c>
      <c r="I48" s="153">
        <v>40000</v>
      </c>
      <c r="J48" s="153">
        <v>40000</v>
      </c>
    </row>
    <row r="49" spans="1:10" x14ac:dyDescent="0.25">
      <c r="A49" s="230">
        <v>3295</v>
      </c>
      <c r="B49" s="230"/>
      <c r="C49" s="230" t="s">
        <v>87</v>
      </c>
      <c r="D49" s="230"/>
      <c r="E49" s="230"/>
      <c r="F49" s="153">
        <v>2883.35</v>
      </c>
      <c r="G49" s="153">
        <v>2500</v>
      </c>
      <c r="H49" s="153">
        <v>2500</v>
      </c>
      <c r="I49" s="153">
        <v>2500</v>
      </c>
      <c r="J49" s="153">
        <v>2500</v>
      </c>
    </row>
    <row r="50" spans="1:10" ht="24.75" customHeight="1" x14ac:dyDescent="0.25">
      <c r="A50" s="222" t="s">
        <v>168</v>
      </c>
      <c r="B50" s="223"/>
      <c r="C50" s="223"/>
      <c r="D50" s="223"/>
      <c r="E50" s="224"/>
      <c r="F50" s="149">
        <f>F51+F93+F116+F120+F128+F143+F147+F154</f>
        <v>627727.68999999994</v>
      </c>
      <c r="G50" s="149">
        <f>G51+G93+G116+G120+G128+G143+G147+G154</f>
        <v>736770</v>
      </c>
      <c r="H50" s="149">
        <f>H51+H93+H116+H120+H128+H143+H147+H154</f>
        <v>1084047</v>
      </c>
      <c r="I50" s="149">
        <f>I51+I93+I116+I120+I128+I143+I147+I154</f>
        <v>869172</v>
      </c>
      <c r="J50" s="149">
        <f>J51+J93+J116+J120+J128+J143+J147+J154</f>
        <v>869172</v>
      </c>
    </row>
    <row r="51" spans="1:10" ht="21.75" customHeight="1" x14ac:dyDescent="0.25">
      <c r="A51" s="242" t="s">
        <v>169</v>
      </c>
      <c r="B51" s="239"/>
      <c r="C51" s="242" t="s">
        <v>170</v>
      </c>
      <c r="D51" s="240"/>
      <c r="E51" s="239"/>
      <c r="F51" s="150">
        <f>F52+F60+F66+F85</f>
        <v>82629.5</v>
      </c>
      <c r="G51" s="150">
        <f>G52+G60+G66+G85</f>
        <v>55375</v>
      </c>
      <c r="H51" s="150">
        <f t="shared" ref="H51:J51" si="9">H52+H60+H66+H85</f>
        <v>50685</v>
      </c>
      <c r="I51" s="150">
        <f t="shared" si="9"/>
        <v>50685</v>
      </c>
      <c r="J51" s="150">
        <f t="shared" si="9"/>
        <v>50685</v>
      </c>
    </row>
    <row r="52" spans="1:10" x14ac:dyDescent="0.25">
      <c r="A52" s="243" t="s">
        <v>171</v>
      </c>
      <c r="B52" s="244"/>
      <c r="C52" s="245" t="s">
        <v>172</v>
      </c>
      <c r="D52" s="246"/>
      <c r="E52" s="247"/>
      <c r="F52" s="151">
        <f>F53+F58</f>
        <v>65001.810000000005</v>
      </c>
      <c r="G52" s="151">
        <f>G53+G58</f>
        <v>32100</v>
      </c>
      <c r="H52" s="151">
        <f t="shared" ref="H52:J52" si="10">H53+H58</f>
        <v>33100</v>
      </c>
      <c r="I52" s="151">
        <f t="shared" si="10"/>
        <v>33100</v>
      </c>
      <c r="J52" s="151">
        <f t="shared" si="10"/>
        <v>33100</v>
      </c>
    </row>
    <row r="53" spans="1:10" x14ac:dyDescent="0.25">
      <c r="A53" s="237" t="s">
        <v>144</v>
      </c>
      <c r="B53" s="238"/>
      <c r="C53" s="237" t="s">
        <v>61</v>
      </c>
      <c r="D53" s="241"/>
      <c r="E53" s="238"/>
      <c r="F53" s="152">
        <f>SUM(F54:F57)</f>
        <v>13535.15</v>
      </c>
      <c r="G53" s="152">
        <f t="shared" ref="G53:J53" si="11">SUM(G54:G57)</f>
        <v>29100</v>
      </c>
      <c r="H53" s="152">
        <f t="shared" si="11"/>
        <v>30500</v>
      </c>
      <c r="I53" s="152">
        <f t="shared" si="11"/>
        <v>30500</v>
      </c>
      <c r="J53" s="152">
        <f t="shared" si="11"/>
        <v>30500</v>
      </c>
    </row>
    <row r="54" spans="1:10" x14ac:dyDescent="0.25">
      <c r="A54" s="231" t="s">
        <v>148</v>
      </c>
      <c r="B54" s="232"/>
      <c r="C54" s="231" t="s">
        <v>69</v>
      </c>
      <c r="D54" s="233"/>
      <c r="E54" s="232"/>
      <c r="F54" s="153">
        <v>10310.15</v>
      </c>
      <c r="G54" s="153">
        <v>11000</v>
      </c>
      <c r="H54" s="153">
        <v>11000</v>
      </c>
      <c r="I54" s="153">
        <v>11000</v>
      </c>
      <c r="J54" s="153">
        <v>11000</v>
      </c>
    </row>
    <row r="55" spans="1:10" x14ac:dyDescent="0.25">
      <c r="A55" s="231">
        <v>3232</v>
      </c>
      <c r="B55" s="232"/>
      <c r="C55" s="231" t="s">
        <v>75</v>
      </c>
      <c r="D55" s="233"/>
      <c r="E55" s="232"/>
      <c r="F55" s="153">
        <v>1875</v>
      </c>
      <c r="G55" s="153">
        <v>4100</v>
      </c>
      <c r="H55" s="153">
        <v>4500</v>
      </c>
      <c r="I55" s="153">
        <v>4500</v>
      </c>
      <c r="J55" s="153">
        <v>4500</v>
      </c>
    </row>
    <row r="56" spans="1:10" x14ac:dyDescent="0.25">
      <c r="A56" s="231">
        <v>3239</v>
      </c>
      <c r="B56" s="232"/>
      <c r="C56" s="231" t="s">
        <v>82</v>
      </c>
      <c r="D56" s="233"/>
      <c r="E56" s="232"/>
      <c r="F56" s="153">
        <v>750</v>
      </c>
      <c r="G56" s="153">
        <v>14000</v>
      </c>
      <c r="H56" s="153">
        <v>15000</v>
      </c>
      <c r="I56" s="153">
        <v>15000</v>
      </c>
      <c r="J56" s="153">
        <v>15000</v>
      </c>
    </row>
    <row r="57" spans="1:10" s="136" customFormat="1" x14ac:dyDescent="0.25">
      <c r="A57" s="231">
        <v>3293</v>
      </c>
      <c r="B57" s="232"/>
      <c r="C57" s="231" t="s">
        <v>85</v>
      </c>
      <c r="D57" s="233"/>
      <c r="E57" s="232"/>
      <c r="F57" s="153">
        <v>600</v>
      </c>
      <c r="G57" s="153">
        <v>0</v>
      </c>
      <c r="H57" s="153">
        <v>0</v>
      </c>
      <c r="I57" s="153">
        <v>0</v>
      </c>
      <c r="J57" s="153">
        <v>0</v>
      </c>
    </row>
    <row r="58" spans="1:10" ht="24" customHeight="1" x14ac:dyDescent="0.25">
      <c r="A58" s="237" t="s">
        <v>173</v>
      </c>
      <c r="B58" s="238"/>
      <c r="C58" s="237" t="s">
        <v>92</v>
      </c>
      <c r="D58" s="241"/>
      <c r="E58" s="238"/>
      <c r="F58" s="152">
        <f>F59</f>
        <v>51466.66</v>
      </c>
      <c r="G58" s="152">
        <f>G59</f>
        <v>3000</v>
      </c>
      <c r="H58" s="152">
        <f t="shared" ref="H58:J58" si="12">H59</f>
        <v>2600</v>
      </c>
      <c r="I58" s="152">
        <f t="shared" si="12"/>
        <v>2600</v>
      </c>
      <c r="J58" s="152">
        <f t="shared" si="12"/>
        <v>2600</v>
      </c>
    </row>
    <row r="59" spans="1:10" x14ac:dyDescent="0.25">
      <c r="A59" s="154">
        <v>3722</v>
      </c>
      <c r="B59" s="155"/>
      <c r="C59" s="231" t="s">
        <v>174</v>
      </c>
      <c r="D59" s="233"/>
      <c r="E59" s="232"/>
      <c r="F59" s="153">
        <v>51466.66</v>
      </c>
      <c r="G59" s="153">
        <v>3000</v>
      </c>
      <c r="H59" s="153">
        <v>2600</v>
      </c>
      <c r="I59" s="153">
        <v>2600</v>
      </c>
      <c r="J59" s="153">
        <v>2600</v>
      </c>
    </row>
    <row r="60" spans="1:10" x14ac:dyDescent="0.25">
      <c r="A60" s="243" t="s">
        <v>175</v>
      </c>
      <c r="B60" s="244"/>
      <c r="C60" s="245" t="s">
        <v>176</v>
      </c>
      <c r="D60" s="246"/>
      <c r="E60" s="247"/>
      <c r="F60" s="151">
        <f>F61</f>
        <v>1308.18</v>
      </c>
      <c r="G60" s="151">
        <f>G61</f>
        <v>1600</v>
      </c>
      <c r="H60" s="151">
        <f t="shared" ref="H60:J60" si="13">H61</f>
        <v>1700</v>
      </c>
      <c r="I60" s="151">
        <f t="shared" si="13"/>
        <v>1700</v>
      </c>
      <c r="J60" s="151">
        <f t="shared" si="13"/>
        <v>1700</v>
      </c>
    </row>
    <row r="61" spans="1:10" x14ac:dyDescent="0.25">
      <c r="A61" s="237" t="s">
        <v>144</v>
      </c>
      <c r="B61" s="238"/>
      <c r="C61" s="237" t="s">
        <v>61</v>
      </c>
      <c r="D61" s="241"/>
      <c r="E61" s="238"/>
      <c r="F61" s="152">
        <f>SUM(F62:F65)</f>
        <v>1308.18</v>
      </c>
      <c r="G61" s="152">
        <f>SUM(G62:G65)</f>
        <v>1600</v>
      </c>
      <c r="H61" s="152">
        <f>SUM(H62:H65)</f>
        <v>1700</v>
      </c>
      <c r="I61" s="152">
        <f t="shared" ref="I61:J61" si="14">SUM(I62:I65)</f>
        <v>1700</v>
      </c>
      <c r="J61" s="152">
        <f t="shared" si="14"/>
        <v>1700</v>
      </c>
    </row>
    <row r="62" spans="1:10" s="136" customFormat="1" x14ac:dyDescent="0.25">
      <c r="A62" s="231">
        <v>3221</v>
      </c>
      <c r="B62" s="232"/>
      <c r="C62" s="231" t="s">
        <v>67</v>
      </c>
      <c r="D62" s="233"/>
      <c r="E62" s="232"/>
      <c r="F62" s="153">
        <v>0</v>
      </c>
      <c r="G62" s="153">
        <v>0</v>
      </c>
      <c r="H62" s="153">
        <v>100</v>
      </c>
      <c r="I62" s="153">
        <v>100</v>
      </c>
      <c r="J62" s="153">
        <v>100</v>
      </c>
    </row>
    <row r="63" spans="1:10" x14ac:dyDescent="0.25">
      <c r="A63" s="154">
        <v>3225</v>
      </c>
      <c r="B63" s="155"/>
      <c r="C63" s="231" t="s">
        <v>150</v>
      </c>
      <c r="D63" s="233"/>
      <c r="E63" s="232"/>
      <c r="F63" s="153">
        <v>360.16</v>
      </c>
      <c r="G63" s="153">
        <v>1000</v>
      </c>
      <c r="H63" s="153">
        <v>700</v>
      </c>
      <c r="I63" s="153">
        <v>700</v>
      </c>
      <c r="J63" s="153">
        <v>700</v>
      </c>
    </row>
    <row r="64" spans="1:10" s="136" customFormat="1" x14ac:dyDescent="0.25">
      <c r="A64" s="231">
        <v>3239</v>
      </c>
      <c r="B64" s="232"/>
      <c r="C64" s="231" t="s">
        <v>82</v>
      </c>
      <c r="D64" s="233"/>
      <c r="E64" s="232"/>
      <c r="F64" s="153">
        <v>0</v>
      </c>
      <c r="G64" s="153">
        <v>0</v>
      </c>
      <c r="H64" s="153">
        <v>500</v>
      </c>
      <c r="I64" s="153">
        <v>500</v>
      </c>
      <c r="J64" s="153">
        <v>500</v>
      </c>
    </row>
    <row r="65" spans="1:10" x14ac:dyDescent="0.25">
      <c r="A65" s="231">
        <v>3299</v>
      </c>
      <c r="B65" s="232"/>
      <c r="C65" s="231" t="s">
        <v>83</v>
      </c>
      <c r="D65" s="233"/>
      <c r="E65" s="232"/>
      <c r="F65" s="153">
        <v>948.02</v>
      </c>
      <c r="G65" s="153">
        <v>600</v>
      </c>
      <c r="H65" s="153">
        <v>400</v>
      </c>
      <c r="I65" s="153">
        <v>400</v>
      </c>
      <c r="J65" s="153">
        <v>400</v>
      </c>
    </row>
    <row r="66" spans="1:10" x14ac:dyDescent="0.25">
      <c r="A66" s="243" t="s">
        <v>177</v>
      </c>
      <c r="B66" s="244"/>
      <c r="C66" s="248" t="s">
        <v>178</v>
      </c>
      <c r="D66" s="249"/>
      <c r="E66" s="250"/>
      <c r="F66" s="157">
        <f>F67+F70+F80+F82</f>
        <v>14329.119999999999</v>
      </c>
      <c r="G66" s="157">
        <f>G67+G70+G80+G82</f>
        <v>21675</v>
      </c>
      <c r="H66" s="157">
        <f t="shared" ref="H66:J66" si="15">H67+H70+H80+H82</f>
        <v>15885</v>
      </c>
      <c r="I66" s="157">
        <f t="shared" si="15"/>
        <v>15885</v>
      </c>
      <c r="J66" s="157">
        <f t="shared" si="15"/>
        <v>15885</v>
      </c>
    </row>
    <row r="67" spans="1:10" x14ac:dyDescent="0.25">
      <c r="A67" s="237">
        <v>31</v>
      </c>
      <c r="B67" s="238"/>
      <c r="C67" s="237" t="s">
        <v>55</v>
      </c>
      <c r="D67" s="241"/>
      <c r="E67" s="238"/>
      <c r="F67" s="152">
        <f>SUM(F68:F69)</f>
        <v>0</v>
      </c>
      <c r="G67" s="152">
        <f>SUM(G68:G69)</f>
        <v>0</v>
      </c>
      <c r="H67" s="152">
        <f t="shared" ref="H67:J67" si="16">SUM(H68:H69)</f>
        <v>525</v>
      </c>
      <c r="I67" s="152">
        <f t="shared" si="16"/>
        <v>525</v>
      </c>
      <c r="J67" s="152">
        <f t="shared" si="16"/>
        <v>525</v>
      </c>
    </row>
    <row r="68" spans="1:10" x14ac:dyDescent="0.25">
      <c r="A68" s="231">
        <v>3111</v>
      </c>
      <c r="B68" s="232"/>
      <c r="C68" s="231" t="s">
        <v>57</v>
      </c>
      <c r="D68" s="233"/>
      <c r="E68" s="232"/>
      <c r="F68" s="153">
        <v>0</v>
      </c>
      <c r="G68" s="153">
        <v>0</v>
      </c>
      <c r="H68" s="153">
        <v>450</v>
      </c>
      <c r="I68" s="153">
        <v>450</v>
      </c>
      <c r="J68" s="153">
        <v>450</v>
      </c>
    </row>
    <row r="69" spans="1:10" x14ac:dyDescent="0.25">
      <c r="A69" s="230">
        <v>3132</v>
      </c>
      <c r="B69" s="230"/>
      <c r="C69" s="230" t="s">
        <v>60</v>
      </c>
      <c r="D69" s="230"/>
      <c r="E69" s="230"/>
      <c r="F69" s="153">
        <v>0</v>
      </c>
      <c r="G69" s="153">
        <v>0</v>
      </c>
      <c r="H69" s="153">
        <v>75</v>
      </c>
      <c r="I69" s="153">
        <v>75</v>
      </c>
      <c r="J69" s="153">
        <v>75</v>
      </c>
    </row>
    <row r="70" spans="1:10" x14ac:dyDescent="0.25">
      <c r="A70" s="237" t="s">
        <v>144</v>
      </c>
      <c r="B70" s="238"/>
      <c r="C70" s="237" t="s">
        <v>61</v>
      </c>
      <c r="D70" s="241"/>
      <c r="E70" s="238"/>
      <c r="F70" s="152">
        <f>SUM(F71:F79)</f>
        <v>9511.369999999999</v>
      </c>
      <c r="G70" s="152">
        <f>SUM(G71:G79)</f>
        <v>18475</v>
      </c>
      <c r="H70" s="152">
        <f t="shared" ref="H70:J70" si="17">SUM(H71:H79)</f>
        <v>12060</v>
      </c>
      <c r="I70" s="152">
        <f t="shared" si="17"/>
        <v>12060</v>
      </c>
      <c r="J70" s="152">
        <f t="shared" si="17"/>
        <v>12060</v>
      </c>
    </row>
    <row r="71" spans="1:10" x14ac:dyDescent="0.25">
      <c r="A71" s="231">
        <v>3211</v>
      </c>
      <c r="B71" s="232"/>
      <c r="C71" s="231" t="s">
        <v>63</v>
      </c>
      <c r="D71" s="233"/>
      <c r="E71" s="232"/>
      <c r="F71" s="153">
        <v>0</v>
      </c>
      <c r="G71" s="153">
        <v>900</v>
      </c>
      <c r="H71" s="153">
        <v>710</v>
      </c>
      <c r="I71" s="153">
        <v>710</v>
      </c>
      <c r="J71" s="153">
        <v>710</v>
      </c>
    </row>
    <row r="72" spans="1:10" x14ac:dyDescent="0.25">
      <c r="A72" s="231">
        <v>3213</v>
      </c>
      <c r="B72" s="232"/>
      <c r="C72" s="231" t="s">
        <v>65</v>
      </c>
      <c r="D72" s="233"/>
      <c r="E72" s="232"/>
      <c r="F72" s="153">
        <v>0</v>
      </c>
      <c r="G72" s="153">
        <v>200</v>
      </c>
      <c r="H72" s="153">
        <v>100</v>
      </c>
      <c r="I72" s="153">
        <v>100</v>
      </c>
      <c r="J72" s="153">
        <v>100</v>
      </c>
    </row>
    <row r="73" spans="1:10" x14ac:dyDescent="0.25">
      <c r="A73" s="231">
        <v>3221</v>
      </c>
      <c r="B73" s="232"/>
      <c r="C73" s="251" t="s">
        <v>67</v>
      </c>
      <c r="D73" s="252"/>
      <c r="E73" s="253"/>
      <c r="F73" s="153">
        <v>2581.94</v>
      </c>
      <c r="G73" s="153">
        <v>2750</v>
      </c>
      <c r="H73" s="153">
        <v>2050</v>
      </c>
      <c r="I73" s="153">
        <v>2050</v>
      </c>
      <c r="J73" s="153">
        <v>2050</v>
      </c>
    </row>
    <row r="74" spans="1:10" x14ac:dyDescent="0.25">
      <c r="A74" s="231">
        <v>3223</v>
      </c>
      <c r="B74" s="232"/>
      <c r="C74" s="251" t="s">
        <v>69</v>
      </c>
      <c r="D74" s="252"/>
      <c r="E74" s="253"/>
      <c r="F74" s="153">
        <v>4577.21</v>
      </c>
      <c r="G74" s="153">
        <v>13000</v>
      </c>
      <c r="H74" s="153">
        <v>7000</v>
      </c>
      <c r="I74" s="153">
        <v>7000</v>
      </c>
      <c r="J74" s="153">
        <v>7000</v>
      </c>
    </row>
    <row r="75" spans="1:10" x14ac:dyDescent="0.25">
      <c r="A75" s="154">
        <v>3225</v>
      </c>
      <c r="B75" s="155"/>
      <c r="C75" s="231" t="s">
        <v>150</v>
      </c>
      <c r="D75" s="233"/>
      <c r="E75" s="232"/>
      <c r="F75" s="153">
        <v>1548.94</v>
      </c>
      <c r="G75" s="153">
        <v>0</v>
      </c>
      <c r="H75" s="153">
        <v>1500</v>
      </c>
      <c r="I75" s="153">
        <v>1500</v>
      </c>
      <c r="J75" s="153">
        <v>1500</v>
      </c>
    </row>
    <row r="76" spans="1:10" x14ac:dyDescent="0.25">
      <c r="A76" s="231">
        <v>3231</v>
      </c>
      <c r="B76" s="232"/>
      <c r="C76" s="231" t="s">
        <v>74</v>
      </c>
      <c r="D76" s="254"/>
      <c r="E76" s="255"/>
      <c r="F76" s="153">
        <v>0</v>
      </c>
      <c r="G76" s="153">
        <v>265</v>
      </c>
      <c r="H76" s="153">
        <v>0</v>
      </c>
      <c r="I76" s="153">
        <v>0</v>
      </c>
      <c r="J76" s="153">
        <v>0</v>
      </c>
    </row>
    <row r="77" spans="1:10" x14ac:dyDescent="0.25">
      <c r="A77" s="231">
        <v>3232</v>
      </c>
      <c r="B77" s="232"/>
      <c r="C77" s="256" t="s">
        <v>75</v>
      </c>
      <c r="D77" s="257"/>
      <c r="E77" s="258"/>
      <c r="F77" s="153">
        <v>329.88</v>
      </c>
      <c r="G77" s="153">
        <v>600</v>
      </c>
      <c r="H77" s="153">
        <v>200</v>
      </c>
      <c r="I77" s="153">
        <v>200</v>
      </c>
      <c r="J77" s="153">
        <v>200</v>
      </c>
    </row>
    <row r="78" spans="1:10" x14ac:dyDescent="0.25">
      <c r="A78" s="231">
        <v>3234</v>
      </c>
      <c r="B78" s="232"/>
      <c r="C78" s="256" t="s">
        <v>77</v>
      </c>
      <c r="D78" s="257"/>
      <c r="E78" s="258"/>
      <c r="F78" s="153">
        <v>315.8</v>
      </c>
      <c r="G78" s="153">
        <v>600</v>
      </c>
      <c r="H78" s="153">
        <v>500</v>
      </c>
      <c r="I78" s="153">
        <v>500</v>
      </c>
      <c r="J78" s="153">
        <v>500</v>
      </c>
    </row>
    <row r="79" spans="1:10" x14ac:dyDescent="0.25">
      <c r="A79" s="154">
        <v>3236</v>
      </c>
      <c r="B79" s="155"/>
      <c r="C79" s="256" t="s">
        <v>79</v>
      </c>
      <c r="D79" s="257"/>
      <c r="E79" s="258"/>
      <c r="F79" s="153">
        <v>157.6</v>
      </c>
      <c r="G79" s="153">
        <v>160</v>
      </c>
      <c r="H79" s="153">
        <v>0</v>
      </c>
      <c r="I79" s="153">
        <v>0</v>
      </c>
      <c r="J79" s="153">
        <v>0</v>
      </c>
    </row>
    <row r="80" spans="1:10" x14ac:dyDescent="0.25">
      <c r="A80" s="237">
        <v>38</v>
      </c>
      <c r="B80" s="238"/>
      <c r="C80" s="237" t="s">
        <v>95</v>
      </c>
      <c r="D80" s="241"/>
      <c r="E80" s="238"/>
      <c r="F80" s="152">
        <f>F81</f>
        <v>1689</v>
      </c>
      <c r="G80" s="152">
        <f>G81</f>
        <v>1700</v>
      </c>
      <c r="H80" s="152">
        <f t="shared" ref="H80:J80" si="18">H81</f>
        <v>1800</v>
      </c>
      <c r="I80" s="152">
        <f t="shared" si="18"/>
        <v>1800</v>
      </c>
      <c r="J80" s="152">
        <f t="shared" si="18"/>
        <v>1800</v>
      </c>
    </row>
    <row r="81" spans="1:10" x14ac:dyDescent="0.25">
      <c r="A81" s="154">
        <v>3812</v>
      </c>
      <c r="B81" s="155"/>
      <c r="C81" s="158" t="s">
        <v>96</v>
      </c>
      <c r="D81" s="159"/>
      <c r="E81" s="160"/>
      <c r="F81" s="153">
        <v>1689</v>
      </c>
      <c r="G81" s="153">
        <v>1700</v>
      </c>
      <c r="H81" s="153">
        <v>1800</v>
      </c>
      <c r="I81" s="153">
        <v>1800</v>
      </c>
      <c r="J81" s="153">
        <v>1800</v>
      </c>
    </row>
    <row r="82" spans="1:10" x14ac:dyDescent="0.25">
      <c r="A82" s="237">
        <v>42</v>
      </c>
      <c r="B82" s="238"/>
      <c r="C82" s="237" t="s">
        <v>98</v>
      </c>
      <c r="D82" s="241"/>
      <c r="E82" s="238"/>
      <c r="F82" s="152">
        <f>SUM(F83:F84)</f>
        <v>3128.75</v>
      </c>
      <c r="G82" s="152">
        <f t="shared" ref="G82:J82" si="19">SUM(G83:G84)</f>
        <v>1500</v>
      </c>
      <c r="H82" s="152">
        <f t="shared" si="19"/>
        <v>1500</v>
      </c>
      <c r="I82" s="152">
        <f t="shared" si="19"/>
        <v>1500</v>
      </c>
      <c r="J82" s="152">
        <f t="shared" si="19"/>
        <v>1500</v>
      </c>
    </row>
    <row r="83" spans="1:10" s="136" customFormat="1" x14ac:dyDescent="0.25">
      <c r="A83" s="231">
        <v>4221</v>
      </c>
      <c r="B83" s="232"/>
      <c r="C83" s="231" t="s">
        <v>100</v>
      </c>
      <c r="D83" s="233"/>
      <c r="E83" s="232"/>
      <c r="F83" s="153">
        <v>466.75</v>
      </c>
      <c r="G83" s="153">
        <v>0</v>
      </c>
      <c r="H83" s="153">
        <v>0</v>
      </c>
      <c r="I83" s="153">
        <v>0</v>
      </c>
      <c r="J83" s="153">
        <v>0</v>
      </c>
    </row>
    <row r="84" spans="1:10" x14ac:dyDescent="0.25">
      <c r="A84" s="231">
        <v>4241</v>
      </c>
      <c r="B84" s="232"/>
      <c r="C84" s="231" t="s">
        <v>106</v>
      </c>
      <c r="D84" s="233"/>
      <c r="E84" s="232"/>
      <c r="F84" s="153">
        <v>2662</v>
      </c>
      <c r="G84" s="153">
        <v>1500</v>
      </c>
      <c r="H84" s="153">
        <v>1500</v>
      </c>
      <c r="I84" s="153">
        <v>1500</v>
      </c>
      <c r="J84" s="153">
        <v>1500</v>
      </c>
    </row>
    <row r="85" spans="1:10" x14ac:dyDescent="0.25">
      <c r="A85" s="243" t="s">
        <v>179</v>
      </c>
      <c r="B85" s="244"/>
      <c r="C85" s="248" t="s">
        <v>180</v>
      </c>
      <c r="D85" s="249"/>
      <c r="E85" s="250"/>
      <c r="F85" s="157">
        <f>F86+F89</f>
        <v>1990.39</v>
      </c>
      <c r="G85" s="157">
        <f>G86+G89</f>
        <v>0</v>
      </c>
      <c r="H85" s="157">
        <f t="shared" ref="H85:J85" si="20">H86+H89</f>
        <v>0</v>
      </c>
      <c r="I85" s="157">
        <f t="shared" si="20"/>
        <v>0</v>
      </c>
      <c r="J85" s="157">
        <f t="shared" si="20"/>
        <v>0</v>
      </c>
    </row>
    <row r="86" spans="1:10" x14ac:dyDescent="0.25">
      <c r="A86" s="237" t="s">
        <v>144</v>
      </c>
      <c r="B86" s="238"/>
      <c r="C86" s="237" t="s">
        <v>61</v>
      </c>
      <c r="D86" s="241"/>
      <c r="E86" s="238"/>
      <c r="F86" s="152">
        <f>SUM(F87:F88)</f>
        <v>0</v>
      </c>
      <c r="G86" s="152">
        <f>SUM(G87:G88)</f>
        <v>0</v>
      </c>
      <c r="H86" s="152">
        <f t="shared" ref="H86:J86" si="21">SUM(H87:H88)</f>
        <v>0</v>
      </c>
      <c r="I86" s="152">
        <f t="shared" si="21"/>
        <v>0</v>
      </c>
      <c r="J86" s="152">
        <f t="shared" si="21"/>
        <v>0</v>
      </c>
    </row>
    <row r="87" spans="1:10" x14ac:dyDescent="0.25">
      <c r="A87" s="231">
        <v>3221</v>
      </c>
      <c r="B87" s="232"/>
      <c r="C87" s="251" t="s">
        <v>67</v>
      </c>
      <c r="D87" s="252"/>
      <c r="E87" s="253"/>
      <c r="F87" s="153">
        <v>0</v>
      </c>
      <c r="G87" s="153">
        <v>0</v>
      </c>
      <c r="H87" s="153">
        <v>0</v>
      </c>
      <c r="I87" s="153">
        <v>0</v>
      </c>
      <c r="J87" s="153">
        <v>0</v>
      </c>
    </row>
    <row r="88" spans="1:10" x14ac:dyDescent="0.25">
      <c r="A88" s="154">
        <v>3225</v>
      </c>
      <c r="B88" s="155"/>
      <c r="C88" s="231" t="s">
        <v>150</v>
      </c>
      <c r="D88" s="233"/>
      <c r="E88" s="232"/>
      <c r="F88" s="153">
        <v>0</v>
      </c>
      <c r="G88" s="153">
        <v>0</v>
      </c>
      <c r="H88" s="153">
        <v>0</v>
      </c>
      <c r="I88" s="153">
        <v>0</v>
      </c>
      <c r="J88" s="153">
        <v>0</v>
      </c>
    </row>
    <row r="89" spans="1:10" x14ac:dyDescent="0.25">
      <c r="A89" s="237">
        <v>42</v>
      </c>
      <c r="B89" s="238"/>
      <c r="C89" s="237" t="s">
        <v>98</v>
      </c>
      <c r="D89" s="241"/>
      <c r="E89" s="238"/>
      <c r="F89" s="152">
        <f>SUM(F90:F92)</f>
        <v>1990.39</v>
      </c>
      <c r="G89" s="152">
        <f>SUM(G90:G92)</f>
        <v>0</v>
      </c>
      <c r="H89" s="152">
        <f t="shared" ref="H89:J89" si="22">SUM(H90:H92)</f>
        <v>0</v>
      </c>
      <c r="I89" s="152">
        <f t="shared" si="22"/>
        <v>0</v>
      </c>
      <c r="J89" s="152">
        <f t="shared" si="22"/>
        <v>0</v>
      </c>
    </row>
    <row r="90" spans="1:10" x14ac:dyDescent="0.25">
      <c r="A90" s="231">
        <v>4221</v>
      </c>
      <c r="B90" s="232"/>
      <c r="C90" s="231" t="s">
        <v>100</v>
      </c>
      <c r="D90" s="233"/>
      <c r="E90" s="232"/>
      <c r="F90" s="153">
        <v>1990.39</v>
      </c>
      <c r="G90" s="153">
        <v>0</v>
      </c>
      <c r="H90" s="153">
        <v>0</v>
      </c>
      <c r="I90" s="153">
        <v>0</v>
      </c>
      <c r="J90" s="153">
        <v>0</v>
      </c>
    </row>
    <row r="91" spans="1:10" x14ac:dyDescent="0.25">
      <c r="A91" s="231">
        <v>4222</v>
      </c>
      <c r="B91" s="232"/>
      <c r="C91" s="231" t="s">
        <v>101</v>
      </c>
      <c r="D91" s="233"/>
      <c r="E91" s="232"/>
      <c r="F91" s="153">
        <v>0</v>
      </c>
      <c r="G91" s="153">
        <v>0</v>
      </c>
      <c r="H91" s="153">
        <v>0</v>
      </c>
      <c r="I91" s="153">
        <v>0</v>
      </c>
      <c r="J91" s="153">
        <v>0</v>
      </c>
    </row>
    <row r="92" spans="1:10" x14ac:dyDescent="0.25">
      <c r="A92" s="231">
        <v>4227</v>
      </c>
      <c r="B92" s="232"/>
      <c r="C92" s="231" t="s">
        <v>104</v>
      </c>
      <c r="D92" s="233"/>
      <c r="E92" s="232"/>
      <c r="F92" s="153">
        <v>0</v>
      </c>
      <c r="G92" s="153">
        <v>0</v>
      </c>
      <c r="H92" s="153">
        <v>0</v>
      </c>
      <c r="I92" s="153">
        <v>0</v>
      </c>
      <c r="J92" s="153">
        <v>0</v>
      </c>
    </row>
    <row r="93" spans="1:10" ht="26.25" customHeight="1" x14ac:dyDescent="0.25">
      <c r="A93" s="242" t="s">
        <v>181</v>
      </c>
      <c r="B93" s="239"/>
      <c r="C93" s="242" t="s">
        <v>182</v>
      </c>
      <c r="D93" s="240"/>
      <c r="E93" s="239"/>
      <c r="F93" s="150">
        <f>F94+F102</f>
        <v>187597.14</v>
      </c>
      <c r="G93" s="150">
        <f>G94+G102</f>
        <v>200795</v>
      </c>
      <c r="H93" s="150">
        <f t="shared" ref="H93:J93" si="23">H94+H102</f>
        <v>226267</v>
      </c>
      <c r="I93" s="150">
        <f t="shared" si="23"/>
        <v>226267</v>
      </c>
      <c r="J93" s="150">
        <f t="shared" si="23"/>
        <v>226267</v>
      </c>
    </row>
    <row r="94" spans="1:10" x14ac:dyDescent="0.25">
      <c r="A94" s="234" t="s">
        <v>171</v>
      </c>
      <c r="B94" s="234"/>
      <c r="C94" s="235" t="s">
        <v>172</v>
      </c>
      <c r="D94" s="235"/>
      <c r="E94" s="235"/>
      <c r="F94" s="151">
        <f>F95+F100</f>
        <v>144319.75</v>
      </c>
      <c r="G94" s="151">
        <f>G95+G100</f>
        <v>154300</v>
      </c>
      <c r="H94" s="151">
        <f t="shared" ref="H94:J94" si="24">H95+H100</f>
        <v>176025</v>
      </c>
      <c r="I94" s="151">
        <f t="shared" si="24"/>
        <v>176025</v>
      </c>
      <c r="J94" s="151">
        <f t="shared" si="24"/>
        <v>176025</v>
      </c>
    </row>
    <row r="95" spans="1:10" x14ac:dyDescent="0.25">
      <c r="A95" s="237">
        <v>31</v>
      </c>
      <c r="B95" s="238"/>
      <c r="C95" s="237" t="s">
        <v>55</v>
      </c>
      <c r="D95" s="241"/>
      <c r="E95" s="238"/>
      <c r="F95" s="161">
        <f>SUM(F96:F99)</f>
        <v>143019.63</v>
      </c>
      <c r="G95" s="161">
        <f>SUM(G96:G99)</f>
        <v>152300</v>
      </c>
      <c r="H95" s="161">
        <f t="shared" ref="H95:J95" si="25">SUM(H96:H99)</f>
        <v>174525</v>
      </c>
      <c r="I95" s="161">
        <f t="shared" si="25"/>
        <v>174525</v>
      </c>
      <c r="J95" s="161">
        <f t="shared" si="25"/>
        <v>174525</v>
      </c>
    </row>
    <row r="96" spans="1:10" x14ac:dyDescent="0.25">
      <c r="A96" s="231">
        <v>3111</v>
      </c>
      <c r="B96" s="232"/>
      <c r="C96" s="231" t="s">
        <v>57</v>
      </c>
      <c r="D96" s="233"/>
      <c r="E96" s="232"/>
      <c r="F96" s="153">
        <v>118964.83</v>
      </c>
      <c r="G96" s="153">
        <v>125000</v>
      </c>
      <c r="H96" s="153">
        <v>140000</v>
      </c>
      <c r="I96" s="153">
        <v>140000</v>
      </c>
      <c r="J96" s="153">
        <v>140000</v>
      </c>
    </row>
    <row r="97" spans="1:10" s="136" customFormat="1" x14ac:dyDescent="0.25">
      <c r="A97" s="231">
        <v>3113</v>
      </c>
      <c r="B97" s="232"/>
      <c r="C97" s="231" t="s">
        <v>209</v>
      </c>
      <c r="D97" s="233"/>
      <c r="E97" s="232"/>
      <c r="F97" s="153">
        <v>0</v>
      </c>
      <c r="G97" s="153">
        <v>0</v>
      </c>
      <c r="H97" s="153">
        <v>5000</v>
      </c>
      <c r="I97" s="153">
        <v>5000</v>
      </c>
      <c r="J97" s="153">
        <v>5000</v>
      </c>
    </row>
    <row r="98" spans="1:10" x14ac:dyDescent="0.25">
      <c r="A98" s="230">
        <v>3121</v>
      </c>
      <c r="B98" s="230"/>
      <c r="C98" s="230" t="s">
        <v>58</v>
      </c>
      <c r="D98" s="230"/>
      <c r="E98" s="230"/>
      <c r="F98" s="153">
        <v>5935.72</v>
      </c>
      <c r="G98" s="153">
        <v>6600</v>
      </c>
      <c r="H98" s="153">
        <v>5600</v>
      </c>
      <c r="I98" s="153">
        <v>5600</v>
      </c>
      <c r="J98" s="153">
        <v>5600</v>
      </c>
    </row>
    <row r="99" spans="1:10" x14ac:dyDescent="0.25">
      <c r="A99" s="231">
        <v>3132</v>
      </c>
      <c r="B99" s="232"/>
      <c r="C99" s="231" t="s">
        <v>60</v>
      </c>
      <c r="D99" s="233"/>
      <c r="E99" s="232"/>
      <c r="F99" s="153">
        <v>18119.080000000002</v>
      </c>
      <c r="G99" s="153">
        <v>20700</v>
      </c>
      <c r="H99" s="153">
        <v>23925</v>
      </c>
      <c r="I99" s="153">
        <v>23925</v>
      </c>
      <c r="J99" s="153">
        <v>23925</v>
      </c>
    </row>
    <row r="100" spans="1:10" x14ac:dyDescent="0.25">
      <c r="A100" s="236" t="s">
        <v>144</v>
      </c>
      <c r="B100" s="236"/>
      <c r="C100" s="236" t="s">
        <v>61</v>
      </c>
      <c r="D100" s="236"/>
      <c r="E100" s="236"/>
      <c r="F100" s="152">
        <f>F101</f>
        <v>1300.1199999999999</v>
      </c>
      <c r="G100" s="152">
        <f>G101</f>
        <v>2000</v>
      </c>
      <c r="H100" s="152">
        <f t="shared" ref="H100:J100" si="26">H101</f>
        <v>1500</v>
      </c>
      <c r="I100" s="152">
        <f t="shared" si="26"/>
        <v>1500</v>
      </c>
      <c r="J100" s="152">
        <f t="shared" si="26"/>
        <v>1500</v>
      </c>
    </row>
    <row r="101" spans="1:10" x14ac:dyDescent="0.25">
      <c r="A101" s="231">
        <v>3212</v>
      </c>
      <c r="B101" s="232"/>
      <c r="C101" s="259" t="s">
        <v>167</v>
      </c>
      <c r="D101" s="260"/>
      <c r="E101" s="261"/>
      <c r="F101" s="153">
        <v>1300.1199999999999</v>
      </c>
      <c r="G101" s="153">
        <v>2000</v>
      </c>
      <c r="H101" s="153">
        <v>1500</v>
      </c>
      <c r="I101" s="153">
        <v>1500</v>
      </c>
      <c r="J101" s="153">
        <v>1500</v>
      </c>
    </row>
    <row r="102" spans="1:10" x14ac:dyDescent="0.25">
      <c r="A102" s="234" t="s">
        <v>177</v>
      </c>
      <c r="B102" s="234"/>
      <c r="C102" s="266" t="s">
        <v>178</v>
      </c>
      <c r="D102" s="266"/>
      <c r="E102" s="266"/>
      <c r="F102" s="157">
        <f>F103+F105+F114</f>
        <v>43277.390000000007</v>
      </c>
      <c r="G102" s="157">
        <f t="shared" ref="G102:J102" si="27">G103+G105</f>
        <v>46495</v>
      </c>
      <c r="H102" s="157">
        <f t="shared" si="27"/>
        <v>50242</v>
      </c>
      <c r="I102" s="157">
        <f t="shared" si="27"/>
        <v>50242</v>
      </c>
      <c r="J102" s="157">
        <f t="shared" si="27"/>
        <v>50242</v>
      </c>
    </row>
    <row r="103" spans="1:10" s="136" customFormat="1" x14ac:dyDescent="0.25">
      <c r="A103" s="237">
        <v>31</v>
      </c>
      <c r="B103" s="238"/>
      <c r="C103" s="237" t="s">
        <v>55</v>
      </c>
      <c r="D103" s="241"/>
      <c r="E103" s="238"/>
      <c r="F103" s="161">
        <f>SUM(F104)</f>
        <v>179.19</v>
      </c>
      <c r="G103" s="161">
        <f>SUM(G104)</f>
        <v>0</v>
      </c>
      <c r="H103" s="161">
        <f t="shared" ref="H103:J103" si="28">SUM(H104)</f>
        <v>0</v>
      </c>
      <c r="I103" s="161">
        <f t="shared" si="28"/>
        <v>0</v>
      </c>
      <c r="J103" s="161">
        <f t="shared" si="28"/>
        <v>0</v>
      </c>
    </row>
    <row r="104" spans="1:10" s="136" customFormat="1" x14ac:dyDescent="0.25">
      <c r="A104" s="231">
        <v>3111</v>
      </c>
      <c r="B104" s="232"/>
      <c r="C104" s="231" t="s">
        <v>57</v>
      </c>
      <c r="D104" s="233"/>
      <c r="E104" s="232"/>
      <c r="F104" s="153">
        <v>179.19</v>
      </c>
      <c r="G104" s="153">
        <v>0</v>
      </c>
      <c r="H104" s="153">
        <v>0</v>
      </c>
      <c r="I104" s="153">
        <v>0</v>
      </c>
      <c r="J104" s="153">
        <v>0</v>
      </c>
    </row>
    <row r="105" spans="1:10" x14ac:dyDescent="0.25">
      <c r="A105" s="237" t="s">
        <v>144</v>
      </c>
      <c r="B105" s="238"/>
      <c r="C105" s="237" t="s">
        <v>61</v>
      </c>
      <c r="D105" s="241"/>
      <c r="E105" s="238"/>
      <c r="F105" s="152">
        <f>SUM(F106:F113)</f>
        <v>42972.97</v>
      </c>
      <c r="G105" s="152">
        <f>SUM(G106:G113)</f>
        <v>46495</v>
      </c>
      <c r="H105" s="152">
        <f t="shared" ref="H105:J105" si="29">SUM(H106:H113)</f>
        <v>50242</v>
      </c>
      <c r="I105" s="152">
        <f t="shared" si="29"/>
        <v>50242</v>
      </c>
      <c r="J105" s="152">
        <f t="shared" si="29"/>
        <v>50242</v>
      </c>
    </row>
    <row r="106" spans="1:10" x14ac:dyDescent="0.25">
      <c r="A106" s="231" t="s">
        <v>147</v>
      </c>
      <c r="B106" s="232"/>
      <c r="C106" s="231" t="s">
        <v>183</v>
      </c>
      <c r="D106" s="233"/>
      <c r="E106" s="232"/>
      <c r="F106" s="153">
        <v>1217.8</v>
      </c>
      <c r="G106" s="153">
        <v>1595</v>
      </c>
      <c r="H106" s="153">
        <v>1965</v>
      </c>
      <c r="I106" s="153">
        <v>1965</v>
      </c>
      <c r="J106" s="153">
        <v>1965</v>
      </c>
    </row>
    <row r="107" spans="1:10" x14ac:dyDescent="0.25">
      <c r="A107" s="154">
        <v>3222</v>
      </c>
      <c r="B107" s="155"/>
      <c r="C107" s="231" t="s">
        <v>68</v>
      </c>
      <c r="D107" s="233"/>
      <c r="E107" s="232"/>
      <c r="F107" s="153">
        <v>29941.360000000001</v>
      </c>
      <c r="G107" s="153">
        <v>26000</v>
      </c>
      <c r="H107" s="153">
        <v>32000</v>
      </c>
      <c r="I107" s="153">
        <v>32000</v>
      </c>
      <c r="J107" s="153">
        <v>32000</v>
      </c>
    </row>
    <row r="108" spans="1:10" x14ac:dyDescent="0.25">
      <c r="A108" s="154">
        <v>3225</v>
      </c>
      <c r="B108" s="155"/>
      <c r="C108" s="231" t="s">
        <v>150</v>
      </c>
      <c r="D108" s="233"/>
      <c r="E108" s="232"/>
      <c r="F108" s="153">
        <v>92.5</v>
      </c>
      <c r="G108" s="153">
        <v>600</v>
      </c>
      <c r="H108" s="153">
        <v>1000</v>
      </c>
      <c r="I108" s="153">
        <v>1000</v>
      </c>
      <c r="J108" s="153">
        <v>1000</v>
      </c>
    </row>
    <row r="109" spans="1:10" x14ac:dyDescent="0.25">
      <c r="A109" s="231">
        <v>3227</v>
      </c>
      <c r="B109" s="232"/>
      <c r="C109" s="231" t="s">
        <v>184</v>
      </c>
      <c r="D109" s="233"/>
      <c r="E109" s="232"/>
      <c r="F109" s="153">
        <v>265.02</v>
      </c>
      <c r="G109" s="153">
        <v>300</v>
      </c>
      <c r="H109" s="153">
        <v>200</v>
      </c>
      <c r="I109" s="153">
        <v>200</v>
      </c>
      <c r="J109" s="153">
        <v>200</v>
      </c>
    </row>
    <row r="110" spans="1:10" x14ac:dyDescent="0.25">
      <c r="A110" s="231">
        <v>3232</v>
      </c>
      <c r="B110" s="232"/>
      <c r="C110" s="231" t="s">
        <v>75</v>
      </c>
      <c r="D110" s="233"/>
      <c r="E110" s="232"/>
      <c r="F110" s="153">
        <v>10432.5</v>
      </c>
      <c r="G110" s="153">
        <v>18000</v>
      </c>
      <c r="H110" s="153">
        <v>14377</v>
      </c>
      <c r="I110" s="153">
        <v>14377</v>
      </c>
      <c r="J110" s="153">
        <v>14377</v>
      </c>
    </row>
    <row r="111" spans="1:10" x14ac:dyDescent="0.25">
      <c r="A111" s="231">
        <v>3234</v>
      </c>
      <c r="B111" s="232"/>
      <c r="C111" s="231" t="s">
        <v>77</v>
      </c>
      <c r="D111" s="233"/>
      <c r="E111" s="232"/>
      <c r="F111" s="153">
        <v>331.25</v>
      </c>
      <c r="G111" s="153">
        <v>0</v>
      </c>
      <c r="H111" s="153">
        <v>0</v>
      </c>
      <c r="I111" s="153">
        <v>0</v>
      </c>
      <c r="J111" s="153">
        <v>0</v>
      </c>
    </row>
    <row r="112" spans="1:10" x14ac:dyDescent="0.25">
      <c r="A112" s="231">
        <v>3236</v>
      </c>
      <c r="B112" s="232"/>
      <c r="C112" s="231" t="s">
        <v>79</v>
      </c>
      <c r="D112" s="233"/>
      <c r="E112" s="232"/>
      <c r="F112" s="153">
        <v>495.1</v>
      </c>
      <c r="G112" s="153">
        <v>0</v>
      </c>
      <c r="H112" s="153">
        <v>700</v>
      </c>
      <c r="I112" s="153">
        <v>700</v>
      </c>
      <c r="J112" s="153">
        <v>700</v>
      </c>
    </row>
    <row r="113" spans="1:10" x14ac:dyDescent="0.25">
      <c r="A113" s="231">
        <v>3238</v>
      </c>
      <c r="B113" s="232"/>
      <c r="C113" s="231" t="s">
        <v>81</v>
      </c>
      <c r="D113" s="233"/>
      <c r="E113" s="232"/>
      <c r="F113" s="153">
        <v>197.44</v>
      </c>
      <c r="G113" s="153">
        <v>0</v>
      </c>
      <c r="H113" s="153">
        <v>0</v>
      </c>
      <c r="I113" s="153">
        <v>0</v>
      </c>
      <c r="J113" s="153">
        <v>0</v>
      </c>
    </row>
    <row r="114" spans="1:10" s="136" customFormat="1" x14ac:dyDescent="0.25">
      <c r="A114" s="237">
        <v>42</v>
      </c>
      <c r="B114" s="238"/>
      <c r="C114" s="237" t="s">
        <v>98</v>
      </c>
      <c r="D114" s="241"/>
      <c r="E114" s="238"/>
      <c r="F114" s="152">
        <f>SUM(F115)</f>
        <v>125.23</v>
      </c>
      <c r="G114" s="152">
        <f t="shared" ref="G114:J114" si="30">SUM(G115)</f>
        <v>0</v>
      </c>
      <c r="H114" s="152">
        <f t="shared" si="30"/>
        <v>0</v>
      </c>
      <c r="I114" s="152">
        <f t="shared" si="30"/>
        <v>0</v>
      </c>
      <c r="J114" s="152">
        <f t="shared" si="30"/>
        <v>0</v>
      </c>
    </row>
    <row r="115" spans="1:10" s="136" customFormat="1" x14ac:dyDescent="0.25">
      <c r="A115" s="231">
        <v>4221</v>
      </c>
      <c r="B115" s="232"/>
      <c r="C115" s="231" t="s">
        <v>100</v>
      </c>
      <c r="D115" s="233"/>
      <c r="E115" s="232"/>
      <c r="F115" s="153">
        <v>125.23</v>
      </c>
      <c r="G115" s="153">
        <v>0</v>
      </c>
      <c r="H115" s="153">
        <v>0</v>
      </c>
      <c r="I115" s="153">
        <v>0</v>
      </c>
      <c r="J115" s="153">
        <v>0</v>
      </c>
    </row>
    <row r="116" spans="1:10" ht="23.25" customHeight="1" x14ac:dyDescent="0.25">
      <c r="A116" s="225" t="s">
        <v>185</v>
      </c>
      <c r="B116" s="225"/>
      <c r="C116" s="225" t="s">
        <v>186</v>
      </c>
      <c r="D116" s="225"/>
      <c r="E116" s="225"/>
      <c r="F116" s="150">
        <f t="shared" ref="F116:J118" si="31">F117</f>
        <v>11620.55</v>
      </c>
      <c r="G116" s="150">
        <f t="shared" si="31"/>
        <v>17800</v>
      </c>
      <c r="H116" s="150">
        <f t="shared" si="31"/>
        <v>214875</v>
      </c>
      <c r="I116" s="150">
        <f t="shared" si="31"/>
        <v>0</v>
      </c>
      <c r="J116" s="150">
        <f t="shared" si="31"/>
        <v>0</v>
      </c>
    </row>
    <row r="117" spans="1:10" x14ac:dyDescent="0.25">
      <c r="A117" s="234" t="s">
        <v>171</v>
      </c>
      <c r="B117" s="234"/>
      <c r="C117" s="235" t="s">
        <v>172</v>
      </c>
      <c r="D117" s="235"/>
      <c r="E117" s="235"/>
      <c r="F117" s="151">
        <f t="shared" si="31"/>
        <v>11620.55</v>
      </c>
      <c r="G117" s="151">
        <f t="shared" si="31"/>
        <v>17800</v>
      </c>
      <c r="H117" s="151">
        <f t="shared" si="31"/>
        <v>214875</v>
      </c>
      <c r="I117" s="151">
        <f t="shared" si="31"/>
        <v>0</v>
      </c>
      <c r="J117" s="151">
        <f t="shared" si="31"/>
        <v>0</v>
      </c>
    </row>
    <row r="118" spans="1:10" x14ac:dyDescent="0.25">
      <c r="A118" s="236">
        <v>32</v>
      </c>
      <c r="B118" s="236"/>
      <c r="C118" s="236" t="s">
        <v>61</v>
      </c>
      <c r="D118" s="236"/>
      <c r="E118" s="236"/>
      <c r="F118" s="152">
        <f t="shared" si="31"/>
        <v>11620.55</v>
      </c>
      <c r="G118" s="152">
        <f t="shared" si="31"/>
        <v>17800</v>
      </c>
      <c r="H118" s="152">
        <f t="shared" si="31"/>
        <v>214875</v>
      </c>
      <c r="I118" s="152">
        <f t="shared" si="31"/>
        <v>0</v>
      </c>
      <c r="J118" s="152">
        <f t="shared" si="31"/>
        <v>0</v>
      </c>
    </row>
    <row r="119" spans="1:10" x14ac:dyDescent="0.25">
      <c r="A119" s="231">
        <v>3232</v>
      </c>
      <c r="B119" s="232"/>
      <c r="C119" s="230" t="s">
        <v>75</v>
      </c>
      <c r="D119" s="230"/>
      <c r="E119" s="230"/>
      <c r="F119" s="153">
        <v>11620.55</v>
      </c>
      <c r="G119" s="153">
        <v>17800</v>
      </c>
      <c r="H119" s="153">
        <v>214875</v>
      </c>
      <c r="I119" s="153">
        <v>0</v>
      </c>
      <c r="J119" s="153">
        <v>0</v>
      </c>
    </row>
    <row r="120" spans="1:10" ht="25.5" customHeight="1" x14ac:dyDescent="0.25">
      <c r="A120" s="225" t="s">
        <v>187</v>
      </c>
      <c r="B120" s="225"/>
      <c r="C120" s="225" t="s">
        <v>188</v>
      </c>
      <c r="D120" s="225"/>
      <c r="E120" s="225"/>
      <c r="F120" s="150">
        <f t="shared" ref="F120:J120" si="32">F121</f>
        <v>14976.86</v>
      </c>
      <c r="G120" s="150">
        <f t="shared" si="32"/>
        <v>24000</v>
      </c>
      <c r="H120" s="150">
        <f t="shared" si="32"/>
        <v>42610</v>
      </c>
      <c r="I120" s="150">
        <f t="shared" si="32"/>
        <v>42610</v>
      </c>
      <c r="J120" s="150">
        <f t="shared" si="32"/>
        <v>42610</v>
      </c>
    </row>
    <row r="121" spans="1:10" x14ac:dyDescent="0.25">
      <c r="A121" s="234" t="s">
        <v>171</v>
      </c>
      <c r="B121" s="234"/>
      <c r="C121" s="235" t="s">
        <v>172</v>
      </c>
      <c r="D121" s="235"/>
      <c r="E121" s="235"/>
      <c r="F121" s="151">
        <f>F122+F126</f>
        <v>14976.86</v>
      </c>
      <c r="G121" s="151">
        <f>G122+G126</f>
        <v>24000</v>
      </c>
      <c r="H121" s="151">
        <f t="shared" ref="H121:J121" si="33">H122+H126</f>
        <v>42610</v>
      </c>
      <c r="I121" s="151">
        <f t="shared" si="33"/>
        <v>42610</v>
      </c>
      <c r="J121" s="151">
        <f t="shared" si="33"/>
        <v>42610</v>
      </c>
    </row>
    <row r="122" spans="1:10" x14ac:dyDescent="0.25">
      <c r="A122" s="236">
        <v>31</v>
      </c>
      <c r="B122" s="236"/>
      <c r="C122" s="236" t="s">
        <v>55</v>
      </c>
      <c r="D122" s="236"/>
      <c r="E122" s="236"/>
      <c r="F122" s="152">
        <f>SUM(F123:F125)</f>
        <v>14385.78</v>
      </c>
      <c r="G122" s="152">
        <f>SUM(G123:G125)</f>
        <v>22500</v>
      </c>
      <c r="H122" s="152">
        <f t="shared" ref="H122:J122" si="34">SUM(H123:H125)</f>
        <v>40610</v>
      </c>
      <c r="I122" s="152">
        <f t="shared" si="34"/>
        <v>40610</v>
      </c>
      <c r="J122" s="152">
        <f t="shared" si="34"/>
        <v>40610</v>
      </c>
    </row>
    <row r="123" spans="1:10" x14ac:dyDescent="0.25">
      <c r="A123" s="231">
        <v>3111</v>
      </c>
      <c r="B123" s="232"/>
      <c r="C123" s="231" t="s">
        <v>57</v>
      </c>
      <c r="D123" s="233"/>
      <c r="E123" s="232"/>
      <c r="F123" s="153">
        <v>12348.29</v>
      </c>
      <c r="G123" s="153">
        <v>19000</v>
      </c>
      <c r="H123" s="153">
        <v>34000</v>
      </c>
      <c r="I123" s="153">
        <v>34000</v>
      </c>
      <c r="J123" s="153">
        <v>34000</v>
      </c>
    </row>
    <row r="124" spans="1:10" x14ac:dyDescent="0.25">
      <c r="A124" s="231">
        <v>3121</v>
      </c>
      <c r="B124" s="232"/>
      <c r="C124" s="231" t="s">
        <v>58</v>
      </c>
      <c r="D124" s="233"/>
      <c r="E124" s="232"/>
      <c r="F124" s="153">
        <v>0</v>
      </c>
      <c r="G124" s="153">
        <v>0</v>
      </c>
      <c r="H124" s="153">
        <v>1000</v>
      </c>
      <c r="I124" s="153">
        <v>1000</v>
      </c>
      <c r="J124" s="153">
        <v>1000</v>
      </c>
    </row>
    <row r="125" spans="1:10" x14ac:dyDescent="0.25">
      <c r="A125" s="231">
        <v>3132</v>
      </c>
      <c r="B125" s="232"/>
      <c r="C125" s="231" t="s">
        <v>60</v>
      </c>
      <c r="D125" s="233"/>
      <c r="E125" s="232"/>
      <c r="F125" s="153">
        <v>2037.49</v>
      </c>
      <c r="G125" s="153">
        <v>3500</v>
      </c>
      <c r="H125" s="153">
        <v>5610</v>
      </c>
      <c r="I125" s="153">
        <v>5610</v>
      </c>
      <c r="J125" s="153">
        <v>5610</v>
      </c>
    </row>
    <row r="126" spans="1:10" x14ac:dyDescent="0.25">
      <c r="A126" s="236" t="s">
        <v>144</v>
      </c>
      <c r="B126" s="236"/>
      <c r="C126" s="236" t="s">
        <v>61</v>
      </c>
      <c r="D126" s="236"/>
      <c r="E126" s="236"/>
      <c r="F126" s="152">
        <f>F127</f>
        <v>591.08000000000004</v>
      </c>
      <c r="G126" s="152">
        <f>G127</f>
        <v>1500</v>
      </c>
      <c r="H126" s="152">
        <f t="shared" ref="H126:J126" si="35">H127</f>
        <v>2000</v>
      </c>
      <c r="I126" s="152">
        <f t="shared" si="35"/>
        <v>2000</v>
      </c>
      <c r="J126" s="152">
        <f t="shared" si="35"/>
        <v>2000</v>
      </c>
    </row>
    <row r="127" spans="1:10" x14ac:dyDescent="0.25">
      <c r="A127" s="231">
        <v>3212</v>
      </c>
      <c r="B127" s="232"/>
      <c r="C127" s="259" t="s">
        <v>167</v>
      </c>
      <c r="D127" s="260"/>
      <c r="E127" s="261"/>
      <c r="F127" s="153">
        <v>591.08000000000004</v>
      </c>
      <c r="G127" s="153">
        <v>1500</v>
      </c>
      <c r="H127" s="153">
        <v>2000</v>
      </c>
      <c r="I127" s="153">
        <v>2000</v>
      </c>
      <c r="J127" s="153">
        <v>2000</v>
      </c>
    </row>
    <row r="128" spans="1:10" ht="21.75" customHeight="1" x14ac:dyDescent="0.25">
      <c r="A128" s="225" t="s">
        <v>189</v>
      </c>
      <c r="B128" s="225"/>
      <c r="C128" s="225" t="s">
        <v>190</v>
      </c>
      <c r="D128" s="225"/>
      <c r="E128" s="225"/>
      <c r="F128" s="150">
        <f>F129+F137</f>
        <v>114974.79999999999</v>
      </c>
      <c r="G128" s="150">
        <f>G129+G137</f>
        <v>200700</v>
      </c>
      <c r="H128" s="150">
        <f t="shared" ref="H128:J128" si="36">H129+H137</f>
        <v>318810</v>
      </c>
      <c r="I128" s="150">
        <f t="shared" si="36"/>
        <v>318810</v>
      </c>
      <c r="J128" s="150">
        <f t="shared" si="36"/>
        <v>318810</v>
      </c>
    </row>
    <row r="129" spans="1:10" x14ac:dyDescent="0.25">
      <c r="A129" s="234" t="s">
        <v>171</v>
      </c>
      <c r="B129" s="234"/>
      <c r="C129" s="235" t="s">
        <v>172</v>
      </c>
      <c r="D129" s="235"/>
      <c r="E129" s="235"/>
      <c r="F129" s="151">
        <f>F130+F134</f>
        <v>80942.319999999992</v>
      </c>
      <c r="G129" s="151">
        <f>G130+G134</f>
        <v>127600</v>
      </c>
      <c r="H129" s="151">
        <f t="shared" ref="H129:J129" si="37">H130+H134</f>
        <v>211960</v>
      </c>
      <c r="I129" s="151">
        <f t="shared" si="37"/>
        <v>211960</v>
      </c>
      <c r="J129" s="151">
        <f t="shared" si="37"/>
        <v>211960</v>
      </c>
    </row>
    <row r="130" spans="1:10" x14ac:dyDescent="0.25">
      <c r="A130" s="236">
        <v>31</v>
      </c>
      <c r="B130" s="236"/>
      <c r="C130" s="236" t="s">
        <v>55</v>
      </c>
      <c r="D130" s="236"/>
      <c r="E130" s="236"/>
      <c r="F130" s="152">
        <f>SUM(F131:F133)</f>
        <v>79277.53</v>
      </c>
      <c r="G130" s="152">
        <f>SUM(G131:G133)</f>
        <v>123600</v>
      </c>
      <c r="H130" s="152">
        <f t="shared" ref="H130:J130" si="38">SUM(H131:H133)</f>
        <v>205960</v>
      </c>
      <c r="I130" s="152">
        <f t="shared" si="38"/>
        <v>205960</v>
      </c>
      <c r="J130" s="152">
        <f t="shared" si="38"/>
        <v>205960</v>
      </c>
    </row>
    <row r="131" spans="1:10" x14ac:dyDescent="0.25">
      <c r="A131" s="231">
        <v>3111</v>
      </c>
      <c r="B131" s="232"/>
      <c r="C131" s="231" t="s">
        <v>57</v>
      </c>
      <c r="D131" s="233"/>
      <c r="E131" s="232"/>
      <c r="F131" s="153">
        <v>59036.5</v>
      </c>
      <c r="G131" s="153">
        <v>95000</v>
      </c>
      <c r="H131" s="153">
        <v>164000</v>
      </c>
      <c r="I131" s="153">
        <v>164000</v>
      </c>
      <c r="J131" s="153">
        <v>164000</v>
      </c>
    </row>
    <row r="132" spans="1:10" x14ac:dyDescent="0.25">
      <c r="A132" s="230">
        <v>3121</v>
      </c>
      <c r="B132" s="230"/>
      <c r="C132" s="230" t="s">
        <v>58</v>
      </c>
      <c r="D132" s="230"/>
      <c r="E132" s="230"/>
      <c r="F132" s="153">
        <v>10500</v>
      </c>
      <c r="G132" s="153">
        <v>12900</v>
      </c>
      <c r="H132" s="153">
        <v>14900</v>
      </c>
      <c r="I132" s="153">
        <v>14900</v>
      </c>
      <c r="J132" s="153">
        <v>14900</v>
      </c>
    </row>
    <row r="133" spans="1:10" x14ac:dyDescent="0.25">
      <c r="A133" s="154">
        <v>3132</v>
      </c>
      <c r="B133" s="155"/>
      <c r="C133" s="231" t="s">
        <v>60</v>
      </c>
      <c r="D133" s="233"/>
      <c r="E133" s="232"/>
      <c r="F133" s="153">
        <v>9741.0300000000007</v>
      </c>
      <c r="G133" s="153">
        <v>15700</v>
      </c>
      <c r="H133" s="153">
        <v>27060</v>
      </c>
      <c r="I133" s="153">
        <v>27060</v>
      </c>
      <c r="J133" s="153">
        <v>27060</v>
      </c>
    </row>
    <row r="134" spans="1:10" x14ac:dyDescent="0.25">
      <c r="A134" s="236" t="s">
        <v>144</v>
      </c>
      <c r="B134" s="236"/>
      <c r="C134" s="236" t="s">
        <v>61</v>
      </c>
      <c r="D134" s="236"/>
      <c r="E134" s="236"/>
      <c r="F134" s="152">
        <f>SUM(F135:F136)</f>
        <v>1664.79</v>
      </c>
      <c r="G134" s="152">
        <f t="shared" ref="G134:J134" si="39">SUM(G135:G136)</f>
        <v>4000</v>
      </c>
      <c r="H134" s="152">
        <f t="shared" si="39"/>
        <v>6000</v>
      </c>
      <c r="I134" s="152">
        <f t="shared" si="39"/>
        <v>6000</v>
      </c>
      <c r="J134" s="152">
        <f t="shared" si="39"/>
        <v>6000</v>
      </c>
    </row>
    <row r="135" spans="1:10" x14ac:dyDescent="0.25">
      <c r="A135" s="231">
        <v>3212</v>
      </c>
      <c r="B135" s="232"/>
      <c r="C135" s="259" t="s">
        <v>167</v>
      </c>
      <c r="D135" s="260"/>
      <c r="E135" s="261"/>
      <c r="F135" s="153">
        <v>1664.79</v>
      </c>
      <c r="G135" s="153">
        <v>4000</v>
      </c>
      <c r="H135" s="153">
        <v>4000</v>
      </c>
      <c r="I135" s="153">
        <v>4000</v>
      </c>
      <c r="J135" s="153">
        <v>4000</v>
      </c>
    </row>
    <row r="136" spans="1:10" s="136" customFormat="1" x14ac:dyDescent="0.25">
      <c r="A136" s="231">
        <v>3236</v>
      </c>
      <c r="B136" s="232"/>
      <c r="C136" s="259" t="s">
        <v>79</v>
      </c>
      <c r="D136" s="260"/>
      <c r="E136" s="261"/>
      <c r="F136" s="153">
        <v>0</v>
      </c>
      <c r="G136" s="153">
        <v>0</v>
      </c>
      <c r="H136" s="153">
        <v>2000</v>
      </c>
      <c r="I136" s="153">
        <v>2000</v>
      </c>
      <c r="J136" s="153">
        <v>2000</v>
      </c>
    </row>
    <row r="137" spans="1:10" x14ac:dyDescent="0.25">
      <c r="A137" s="234" t="s">
        <v>191</v>
      </c>
      <c r="B137" s="234"/>
      <c r="C137" s="235" t="s">
        <v>192</v>
      </c>
      <c r="D137" s="235"/>
      <c r="E137" s="235"/>
      <c r="F137" s="151">
        <f>F138+F141</f>
        <v>34032.480000000003</v>
      </c>
      <c r="G137" s="151">
        <f>G138+G141</f>
        <v>73100</v>
      </c>
      <c r="H137" s="151">
        <f t="shared" ref="H137:J137" si="40">H138+H141</f>
        <v>106850</v>
      </c>
      <c r="I137" s="151">
        <f t="shared" si="40"/>
        <v>106850</v>
      </c>
      <c r="J137" s="151">
        <f t="shared" si="40"/>
        <v>106850</v>
      </c>
    </row>
    <row r="138" spans="1:10" x14ac:dyDescent="0.25">
      <c r="A138" s="236">
        <v>31</v>
      </c>
      <c r="B138" s="236"/>
      <c r="C138" s="236" t="s">
        <v>55</v>
      </c>
      <c r="D138" s="236"/>
      <c r="E138" s="236"/>
      <c r="F138" s="152">
        <f>SUM(F139:F140)</f>
        <v>34032.480000000003</v>
      </c>
      <c r="G138" s="152">
        <f>SUM(G139:G140)</f>
        <v>71100</v>
      </c>
      <c r="H138" s="152">
        <f t="shared" ref="H138:J138" si="41">SUM(H139:H140)</f>
        <v>104850</v>
      </c>
      <c r="I138" s="152">
        <f t="shared" si="41"/>
        <v>104850</v>
      </c>
      <c r="J138" s="152">
        <f t="shared" si="41"/>
        <v>104850</v>
      </c>
    </row>
    <row r="139" spans="1:10" x14ac:dyDescent="0.25">
      <c r="A139" s="231">
        <v>3111</v>
      </c>
      <c r="B139" s="232"/>
      <c r="C139" s="231" t="s">
        <v>57</v>
      </c>
      <c r="D139" s="233"/>
      <c r="E139" s="232"/>
      <c r="F139" s="153">
        <v>29212.43</v>
      </c>
      <c r="G139" s="153">
        <v>61000</v>
      </c>
      <c r="H139" s="153">
        <v>90000</v>
      </c>
      <c r="I139" s="153">
        <v>90000</v>
      </c>
      <c r="J139" s="153">
        <v>90000</v>
      </c>
    </row>
    <row r="140" spans="1:10" x14ac:dyDescent="0.25">
      <c r="A140" s="231">
        <v>3132</v>
      </c>
      <c r="B140" s="232"/>
      <c r="C140" s="231" t="s">
        <v>60</v>
      </c>
      <c r="D140" s="233"/>
      <c r="E140" s="232"/>
      <c r="F140" s="153">
        <v>4820.05</v>
      </c>
      <c r="G140" s="153">
        <v>10100</v>
      </c>
      <c r="H140" s="153">
        <v>14850</v>
      </c>
      <c r="I140" s="153">
        <v>14850</v>
      </c>
      <c r="J140" s="153">
        <v>14850</v>
      </c>
    </row>
    <row r="141" spans="1:10" x14ac:dyDescent="0.25">
      <c r="A141" s="262" t="s">
        <v>144</v>
      </c>
      <c r="B141" s="262"/>
      <c r="C141" s="262" t="s">
        <v>61</v>
      </c>
      <c r="D141" s="262"/>
      <c r="E141" s="262"/>
      <c r="F141" s="162">
        <f>F142</f>
        <v>0</v>
      </c>
      <c r="G141" s="162">
        <f>G142</f>
        <v>2000</v>
      </c>
      <c r="H141" s="162">
        <f t="shared" ref="H141:J141" si="42">H142</f>
        <v>2000</v>
      </c>
      <c r="I141" s="162">
        <f t="shared" si="42"/>
        <v>2000</v>
      </c>
      <c r="J141" s="162">
        <f t="shared" si="42"/>
        <v>2000</v>
      </c>
    </row>
    <row r="142" spans="1:10" x14ac:dyDescent="0.25">
      <c r="A142" s="231">
        <v>3212</v>
      </c>
      <c r="B142" s="232"/>
      <c r="C142" s="259" t="s">
        <v>167</v>
      </c>
      <c r="D142" s="260"/>
      <c r="E142" s="261"/>
      <c r="F142" s="153">
        <v>0</v>
      </c>
      <c r="G142" s="153">
        <v>2000</v>
      </c>
      <c r="H142" s="153">
        <v>2000</v>
      </c>
      <c r="I142" s="153">
        <v>2000</v>
      </c>
      <c r="J142" s="153">
        <v>2000</v>
      </c>
    </row>
    <row r="143" spans="1:10" ht="22.5" customHeight="1" x14ac:dyDescent="0.25">
      <c r="A143" s="225" t="s">
        <v>193</v>
      </c>
      <c r="B143" s="225"/>
      <c r="C143" s="225" t="s">
        <v>194</v>
      </c>
      <c r="D143" s="225"/>
      <c r="E143" s="225"/>
      <c r="F143" s="150">
        <f t="shared" ref="F143:J145" si="43">F144</f>
        <v>41622.51</v>
      </c>
      <c r="G143" s="150">
        <f t="shared" si="43"/>
        <v>43000</v>
      </c>
      <c r="H143" s="150">
        <f t="shared" si="43"/>
        <v>45000</v>
      </c>
      <c r="I143" s="150">
        <f t="shared" si="43"/>
        <v>45000</v>
      </c>
      <c r="J143" s="150">
        <f t="shared" si="43"/>
        <v>45000</v>
      </c>
    </row>
    <row r="144" spans="1:10" x14ac:dyDescent="0.25">
      <c r="A144" s="234" t="s">
        <v>195</v>
      </c>
      <c r="B144" s="234"/>
      <c r="C144" s="235" t="s">
        <v>178</v>
      </c>
      <c r="D144" s="235"/>
      <c r="E144" s="235"/>
      <c r="F144" s="151">
        <f t="shared" si="43"/>
        <v>41622.51</v>
      </c>
      <c r="G144" s="151">
        <f t="shared" si="43"/>
        <v>43000</v>
      </c>
      <c r="H144" s="151">
        <f t="shared" si="43"/>
        <v>45000</v>
      </c>
      <c r="I144" s="151">
        <f t="shared" si="43"/>
        <v>45000</v>
      </c>
      <c r="J144" s="151">
        <f t="shared" si="43"/>
        <v>45000</v>
      </c>
    </row>
    <row r="145" spans="1:10" x14ac:dyDescent="0.25">
      <c r="A145" s="236">
        <v>42</v>
      </c>
      <c r="B145" s="236"/>
      <c r="C145" s="237" t="s">
        <v>98</v>
      </c>
      <c r="D145" s="241"/>
      <c r="E145" s="238"/>
      <c r="F145" s="161">
        <f t="shared" si="43"/>
        <v>41622.51</v>
      </c>
      <c r="G145" s="161">
        <f t="shared" si="43"/>
        <v>43000</v>
      </c>
      <c r="H145" s="161">
        <f t="shared" si="43"/>
        <v>45000</v>
      </c>
      <c r="I145" s="161">
        <f t="shared" si="43"/>
        <v>45000</v>
      </c>
      <c r="J145" s="161">
        <f t="shared" si="43"/>
        <v>45000</v>
      </c>
    </row>
    <row r="146" spans="1:10" x14ac:dyDescent="0.25">
      <c r="A146" s="231">
        <v>4241</v>
      </c>
      <c r="B146" s="232"/>
      <c r="C146" s="231" t="s">
        <v>196</v>
      </c>
      <c r="D146" s="233"/>
      <c r="E146" s="232"/>
      <c r="F146" s="153">
        <v>41622.51</v>
      </c>
      <c r="G146" s="153">
        <v>43000</v>
      </c>
      <c r="H146" s="153">
        <v>45000</v>
      </c>
      <c r="I146" s="153">
        <v>45000</v>
      </c>
      <c r="J146" s="153">
        <v>45000</v>
      </c>
    </row>
    <row r="147" spans="1:10" ht="22.5" customHeight="1" x14ac:dyDescent="0.25">
      <c r="A147" s="225" t="s">
        <v>197</v>
      </c>
      <c r="B147" s="225"/>
      <c r="C147" s="225" t="s">
        <v>198</v>
      </c>
      <c r="D147" s="225"/>
      <c r="E147" s="225"/>
      <c r="F147" s="150">
        <f>F148+F151</f>
        <v>4876.76</v>
      </c>
      <c r="G147" s="150">
        <f>G148+G151</f>
        <v>5100</v>
      </c>
      <c r="H147" s="150">
        <f t="shared" ref="H147:J147" si="44">H148+H151</f>
        <v>5800</v>
      </c>
      <c r="I147" s="150">
        <f t="shared" si="44"/>
        <v>5800</v>
      </c>
      <c r="J147" s="150">
        <f t="shared" si="44"/>
        <v>5800</v>
      </c>
    </row>
    <row r="148" spans="1:10" x14ac:dyDescent="0.25">
      <c r="A148" s="234" t="s">
        <v>199</v>
      </c>
      <c r="B148" s="234"/>
      <c r="C148" s="235" t="s">
        <v>200</v>
      </c>
      <c r="D148" s="235"/>
      <c r="E148" s="235"/>
      <c r="F148" s="151">
        <f>F149</f>
        <v>232.22</v>
      </c>
      <c r="G148" s="151">
        <f>G149</f>
        <v>600</v>
      </c>
      <c r="H148" s="151">
        <f t="shared" ref="H148:J149" si="45">H149</f>
        <v>275</v>
      </c>
      <c r="I148" s="151">
        <f t="shared" si="45"/>
        <v>275</v>
      </c>
      <c r="J148" s="151">
        <f t="shared" si="45"/>
        <v>275</v>
      </c>
    </row>
    <row r="149" spans="1:10" x14ac:dyDescent="0.25">
      <c r="A149" s="236" t="s">
        <v>144</v>
      </c>
      <c r="B149" s="236"/>
      <c r="C149" s="236" t="s">
        <v>61</v>
      </c>
      <c r="D149" s="236"/>
      <c r="E149" s="236"/>
      <c r="F149" s="161">
        <f>F150</f>
        <v>232.22</v>
      </c>
      <c r="G149" s="161">
        <f>G150</f>
        <v>600</v>
      </c>
      <c r="H149" s="161">
        <f t="shared" si="45"/>
        <v>275</v>
      </c>
      <c r="I149" s="161">
        <f t="shared" si="45"/>
        <v>275</v>
      </c>
      <c r="J149" s="161">
        <f t="shared" si="45"/>
        <v>275</v>
      </c>
    </row>
    <row r="150" spans="1:10" x14ac:dyDescent="0.25">
      <c r="A150" s="231">
        <v>3222</v>
      </c>
      <c r="B150" s="232"/>
      <c r="C150" s="231" t="s">
        <v>68</v>
      </c>
      <c r="D150" s="233"/>
      <c r="E150" s="232"/>
      <c r="F150" s="153">
        <v>232.22</v>
      </c>
      <c r="G150" s="153">
        <v>600</v>
      </c>
      <c r="H150" s="153">
        <v>275</v>
      </c>
      <c r="I150" s="153">
        <v>275</v>
      </c>
      <c r="J150" s="153">
        <v>275</v>
      </c>
    </row>
    <row r="151" spans="1:10" x14ac:dyDescent="0.25">
      <c r="A151" s="234" t="s">
        <v>191</v>
      </c>
      <c r="B151" s="234"/>
      <c r="C151" s="235" t="s">
        <v>192</v>
      </c>
      <c r="D151" s="235"/>
      <c r="E151" s="235"/>
      <c r="F151" s="151">
        <f>F152</f>
        <v>4644.54</v>
      </c>
      <c r="G151" s="151">
        <f>G152</f>
        <v>4500</v>
      </c>
      <c r="H151" s="151">
        <f t="shared" ref="H151:J152" si="46">H152</f>
        <v>5525</v>
      </c>
      <c r="I151" s="151">
        <f t="shared" si="46"/>
        <v>5525</v>
      </c>
      <c r="J151" s="151">
        <f t="shared" si="46"/>
        <v>5525</v>
      </c>
    </row>
    <row r="152" spans="1:10" ht="19.5" customHeight="1" x14ac:dyDescent="0.25">
      <c r="A152" s="237" t="s">
        <v>173</v>
      </c>
      <c r="B152" s="238"/>
      <c r="C152" s="237" t="s">
        <v>92</v>
      </c>
      <c r="D152" s="241"/>
      <c r="E152" s="238"/>
      <c r="F152" s="161">
        <f>F153</f>
        <v>4644.54</v>
      </c>
      <c r="G152" s="161">
        <f>G153</f>
        <v>4500</v>
      </c>
      <c r="H152" s="161">
        <f t="shared" si="46"/>
        <v>5525</v>
      </c>
      <c r="I152" s="161">
        <f t="shared" si="46"/>
        <v>5525</v>
      </c>
      <c r="J152" s="161">
        <f t="shared" si="46"/>
        <v>5525</v>
      </c>
    </row>
    <row r="153" spans="1:10" x14ac:dyDescent="0.25">
      <c r="A153" s="231">
        <v>3722</v>
      </c>
      <c r="B153" s="232"/>
      <c r="C153" s="231" t="s">
        <v>94</v>
      </c>
      <c r="D153" s="233"/>
      <c r="E153" s="232"/>
      <c r="F153" s="163">
        <v>4644.54</v>
      </c>
      <c r="G153" s="163">
        <v>4500</v>
      </c>
      <c r="H153" s="163">
        <v>5525</v>
      </c>
      <c r="I153" s="163">
        <v>5525</v>
      </c>
      <c r="J153" s="163">
        <v>5525</v>
      </c>
    </row>
    <row r="154" spans="1:10" ht="22.5" customHeight="1" x14ac:dyDescent="0.25">
      <c r="A154" s="225" t="s">
        <v>201</v>
      </c>
      <c r="B154" s="225"/>
      <c r="C154" s="225" t="s">
        <v>202</v>
      </c>
      <c r="D154" s="225"/>
      <c r="E154" s="225"/>
      <c r="F154" s="150">
        <f t="shared" ref="F154:J156" si="47">F155</f>
        <v>169429.57</v>
      </c>
      <c r="G154" s="150">
        <f t="shared" si="47"/>
        <v>190000</v>
      </c>
      <c r="H154" s="150">
        <f t="shared" si="47"/>
        <v>180000</v>
      </c>
      <c r="I154" s="150">
        <f t="shared" si="47"/>
        <v>180000</v>
      </c>
      <c r="J154" s="150">
        <f t="shared" si="47"/>
        <v>180000</v>
      </c>
    </row>
    <row r="155" spans="1:10" x14ac:dyDescent="0.25">
      <c r="A155" s="234" t="s">
        <v>195</v>
      </c>
      <c r="B155" s="234"/>
      <c r="C155" s="235" t="s">
        <v>178</v>
      </c>
      <c r="D155" s="235"/>
      <c r="E155" s="235"/>
      <c r="F155" s="151">
        <f t="shared" si="47"/>
        <v>169429.57</v>
      </c>
      <c r="G155" s="151">
        <f t="shared" si="47"/>
        <v>190000</v>
      </c>
      <c r="H155" s="151">
        <f t="shared" si="47"/>
        <v>180000</v>
      </c>
      <c r="I155" s="151">
        <f t="shared" si="47"/>
        <v>180000</v>
      </c>
      <c r="J155" s="151">
        <f t="shared" si="47"/>
        <v>180000</v>
      </c>
    </row>
    <row r="156" spans="1:10" x14ac:dyDescent="0.25">
      <c r="A156" s="237">
        <v>32</v>
      </c>
      <c r="B156" s="238"/>
      <c r="C156" s="237" t="s">
        <v>61</v>
      </c>
      <c r="D156" s="241"/>
      <c r="E156" s="238"/>
      <c r="F156" s="161">
        <f t="shared" si="47"/>
        <v>169429.57</v>
      </c>
      <c r="G156" s="161">
        <f t="shared" si="47"/>
        <v>190000</v>
      </c>
      <c r="H156" s="161">
        <f t="shared" si="47"/>
        <v>180000</v>
      </c>
      <c r="I156" s="161">
        <f t="shared" si="47"/>
        <v>180000</v>
      </c>
      <c r="J156" s="161">
        <f t="shared" si="47"/>
        <v>180000</v>
      </c>
    </row>
    <row r="157" spans="1:10" x14ac:dyDescent="0.25">
      <c r="A157" s="231">
        <v>3222</v>
      </c>
      <c r="B157" s="232"/>
      <c r="C157" s="231" t="s">
        <v>68</v>
      </c>
      <c r="D157" s="233"/>
      <c r="E157" s="232"/>
      <c r="F157" s="163">
        <v>169429.57</v>
      </c>
      <c r="G157" s="163">
        <v>190000</v>
      </c>
      <c r="H157" s="163">
        <v>180000</v>
      </c>
      <c r="I157" s="163">
        <v>180000</v>
      </c>
      <c r="J157" s="163">
        <v>180000</v>
      </c>
    </row>
    <row r="158" spans="1:10" ht="27" customHeight="1" x14ac:dyDescent="0.25">
      <c r="A158" s="222" t="s">
        <v>203</v>
      </c>
      <c r="B158" s="223"/>
      <c r="C158" s="223"/>
      <c r="D158" s="223"/>
      <c r="E158" s="224"/>
      <c r="F158" s="164">
        <f t="shared" ref="F158:J160" si="48">F159</f>
        <v>26545</v>
      </c>
      <c r="G158" s="164">
        <f t="shared" si="48"/>
        <v>27000</v>
      </c>
      <c r="H158" s="164">
        <f t="shared" si="48"/>
        <v>30000</v>
      </c>
      <c r="I158" s="164">
        <f t="shared" si="48"/>
        <v>30000</v>
      </c>
      <c r="J158" s="164">
        <f t="shared" si="48"/>
        <v>30000</v>
      </c>
    </row>
    <row r="159" spans="1:10" ht="24" customHeight="1" x14ac:dyDescent="0.25">
      <c r="A159" s="225" t="s">
        <v>204</v>
      </c>
      <c r="B159" s="225"/>
      <c r="C159" s="225" t="s">
        <v>205</v>
      </c>
      <c r="D159" s="225"/>
      <c r="E159" s="225"/>
      <c r="F159" s="150">
        <f t="shared" si="48"/>
        <v>26545</v>
      </c>
      <c r="G159" s="150">
        <f t="shared" si="48"/>
        <v>27000</v>
      </c>
      <c r="H159" s="150">
        <f t="shared" si="48"/>
        <v>30000</v>
      </c>
      <c r="I159" s="150">
        <f t="shared" si="48"/>
        <v>30000</v>
      </c>
      <c r="J159" s="150">
        <f t="shared" si="48"/>
        <v>30000</v>
      </c>
    </row>
    <row r="160" spans="1:10" x14ac:dyDescent="0.25">
      <c r="A160" s="234" t="s">
        <v>142</v>
      </c>
      <c r="B160" s="234"/>
      <c r="C160" s="235" t="s">
        <v>143</v>
      </c>
      <c r="D160" s="235"/>
      <c r="E160" s="235"/>
      <c r="F160" s="151">
        <f>F161</f>
        <v>26545</v>
      </c>
      <c r="G160" s="151">
        <f>G161</f>
        <v>27000</v>
      </c>
      <c r="H160" s="151">
        <f t="shared" si="48"/>
        <v>30000</v>
      </c>
      <c r="I160" s="151">
        <f t="shared" si="48"/>
        <v>30000</v>
      </c>
      <c r="J160" s="151">
        <f t="shared" si="48"/>
        <v>30000</v>
      </c>
    </row>
    <row r="161" spans="1:10" x14ac:dyDescent="0.25">
      <c r="A161" s="237">
        <v>42</v>
      </c>
      <c r="B161" s="238"/>
      <c r="C161" s="263" t="s">
        <v>206</v>
      </c>
      <c r="D161" s="264"/>
      <c r="E161" s="265"/>
      <c r="F161" s="161">
        <f>SUM(F162:F165)</f>
        <v>26545</v>
      </c>
      <c r="G161" s="161">
        <f>SUM(G162:G165)</f>
        <v>27000</v>
      </c>
      <c r="H161" s="161">
        <f t="shared" ref="H161:J161" si="49">SUM(H162:H165)</f>
        <v>30000</v>
      </c>
      <c r="I161" s="161">
        <f t="shared" si="49"/>
        <v>30000</v>
      </c>
      <c r="J161" s="161">
        <f t="shared" si="49"/>
        <v>30000</v>
      </c>
    </row>
    <row r="162" spans="1:10" x14ac:dyDescent="0.25">
      <c r="A162" s="231">
        <v>4221</v>
      </c>
      <c r="B162" s="232"/>
      <c r="C162" s="230" t="s">
        <v>100</v>
      </c>
      <c r="D162" s="230"/>
      <c r="E162" s="230"/>
      <c r="F162" s="153">
        <v>21153.35</v>
      </c>
      <c r="G162" s="153">
        <v>19891</v>
      </c>
      <c r="H162" s="153">
        <v>24700</v>
      </c>
      <c r="I162" s="153">
        <v>24700</v>
      </c>
      <c r="J162" s="153">
        <v>24700</v>
      </c>
    </row>
    <row r="163" spans="1:10" x14ac:dyDescent="0.25">
      <c r="A163" s="231">
        <v>4223</v>
      </c>
      <c r="B163" s="232"/>
      <c r="C163" s="230" t="s">
        <v>102</v>
      </c>
      <c r="D163" s="230"/>
      <c r="E163" s="230"/>
      <c r="F163" s="153">
        <v>4476.25</v>
      </c>
      <c r="G163" s="153">
        <v>5800</v>
      </c>
      <c r="H163" s="153">
        <v>5000</v>
      </c>
      <c r="I163" s="153">
        <v>5000</v>
      </c>
      <c r="J163" s="153">
        <v>5000</v>
      </c>
    </row>
    <row r="164" spans="1:10" x14ac:dyDescent="0.25">
      <c r="A164" s="154">
        <v>4227</v>
      </c>
      <c r="B164" s="155"/>
      <c r="C164" s="231" t="s">
        <v>104</v>
      </c>
      <c r="D164" s="233"/>
      <c r="E164" s="232"/>
      <c r="F164" s="153">
        <v>559.61</v>
      </c>
      <c r="G164" s="153">
        <v>955</v>
      </c>
      <c r="H164" s="153">
        <v>0</v>
      </c>
      <c r="I164" s="153">
        <v>0</v>
      </c>
      <c r="J164" s="153">
        <v>0</v>
      </c>
    </row>
    <row r="165" spans="1:10" x14ac:dyDescent="0.25">
      <c r="A165" s="231">
        <v>4241</v>
      </c>
      <c r="B165" s="232"/>
      <c r="C165" s="230" t="s">
        <v>196</v>
      </c>
      <c r="D165" s="230"/>
      <c r="E165" s="230"/>
      <c r="F165" s="153">
        <v>355.79</v>
      </c>
      <c r="G165" s="153">
        <v>354</v>
      </c>
      <c r="H165" s="153">
        <v>300</v>
      </c>
      <c r="I165" s="153">
        <v>300</v>
      </c>
      <c r="J165" s="153">
        <v>300</v>
      </c>
    </row>
    <row r="166" spans="1:10" ht="29.25" customHeight="1" x14ac:dyDescent="0.25">
      <c r="A166" s="222" t="s">
        <v>207</v>
      </c>
      <c r="B166" s="223"/>
      <c r="C166" s="223"/>
      <c r="D166" s="223"/>
      <c r="E166" s="224"/>
      <c r="F166" s="149">
        <f>F167</f>
        <v>8106.68</v>
      </c>
      <c r="G166" s="149">
        <f t="shared" ref="G166:J166" si="50">G167</f>
        <v>2400</v>
      </c>
      <c r="H166" s="149">
        <f t="shared" si="50"/>
        <v>4900</v>
      </c>
      <c r="I166" s="149">
        <f t="shared" si="50"/>
        <v>4900</v>
      </c>
      <c r="J166" s="149">
        <f t="shared" si="50"/>
        <v>4900</v>
      </c>
    </row>
    <row r="167" spans="1:10" ht="23.25" customHeight="1" x14ac:dyDescent="0.25">
      <c r="A167" s="225" t="s">
        <v>208</v>
      </c>
      <c r="B167" s="225"/>
      <c r="C167" s="225" t="s">
        <v>205</v>
      </c>
      <c r="D167" s="225"/>
      <c r="E167" s="225"/>
      <c r="F167" s="150">
        <f>F168+F172</f>
        <v>8106.68</v>
      </c>
      <c r="G167" s="150">
        <f t="shared" ref="G167:J167" si="51">G168+G172</f>
        <v>2400</v>
      </c>
      <c r="H167" s="150">
        <f t="shared" si="51"/>
        <v>4900</v>
      </c>
      <c r="I167" s="150">
        <f t="shared" si="51"/>
        <v>4900</v>
      </c>
      <c r="J167" s="150">
        <f t="shared" si="51"/>
        <v>4900</v>
      </c>
    </row>
    <row r="168" spans="1:10" x14ac:dyDescent="0.25">
      <c r="A168" s="234" t="s">
        <v>175</v>
      </c>
      <c r="B168" s="234"/>
      <c r="C168" s="235" t="s">
        <v>176</v>
      </c>
      <c r="D168" s="235"/>
      <c r="E168" s="235"/>
      <c r="F168" s="151">
        <f>F169</f>
        <v>807.38</v>
      </c>
      <c r="G168" s="151">
        <f>G169</f>
        <v>2400</v>
      </c>
      <c r="H168" s="151">
        <f t="shared" ref="H168:J168" si="52">H169</f>
        <v>2400</v>
      </c>
      <c r="I168" s="151">
        <f t="shared" si="52"/>
        <v>2400</v>
      </c>
      <c r="J168" s="151">
        <f t="shared" si="52"/>
        <v>2400</v>
      </c>
    </row>
    <row r="169" spans="1:10" x14ac:dyDescent="0.25">
      <c r="A169" s="237">
        <v>42</v>
      </c>
      <c r="B169" s="238"/>
      <c r="C169" s="263" t="s">
        <v>206</v>
      </c>
      <c r="D169" s="264"/>
      <c r="E169" s="265"/>
      <c r="F169" s="161">
        <f>SUM(F170:F171)</f>
        <v>807.38</v>
      </c>
      <c r="G169" s="161">
        <f>SUM(G170:G171)</f>
        <v>2400</v>
      </c>
      <c r="H169" s="161">
        <f t="shared" ref="H169:J169" si="53">SUM(H170:H171)</f>
        <v>2400</v>
      </c>
      <c r="I169" s="161">
        <f t="shared" si="53"/>
        <v>2400</v>
      </c>
      <c r="J169" s="161">
        <f t="shared" si="53"/>
        <v>2400</v>
      </c>
    </row>
    <row r="170" spans="1:10" x14ac:dyDescent="0.25">
      <c r="A170" s="231">
        <v>4222</v>
      </c>
      <c r="B170" s="232"/>
      <c r="C170" s="231" t="s">
        <v>101</v>
      </c>
      <c r="D170" s="233"/>
      <c r="E170" s="232"/>
      <c r="F170" s="153">
        <v>807.38</v>
      </c>
      <c r="G170" s="153">
        <v>1000</v>
      </c>
      <c r="H170" s="153">
        <v>1000</v>
      </c>
      <c r="I170" s="153">
        <v>1000</v>
      </c>
      <c r="J170" s="153">
        <v>1000</v>
      </c>
    </row>
    <row r="171" spans="1:10" x14ac:dyDescent="0.25">
      <c r="A171" s="231">
        <v>4223</v>
      </c>
      <c r="B171" s="232"/>
      <c r="C171" s="230" t="s">
        <v>102</v>
      </c>
      <c r="D171" s="230"/>
      <c r="E171" s="230"/>
      <c r="F171" s="153">
        <v>0</v>
      </c>
      <c r="G171" s="153">
        <v>1400</v>
      </c>
      <c r="H171" s="153">
        <v>1400</v>
      </c>
      <c r="I171" s="153">
        <v>1400</v>
      </c>
      <c r="J171" s="153">
        <v>1400</v>
      </c>
    </row>
    <row r="172" spans="1:10" x14ac:dyDescent="0.25">
      <c r="A172" s="234" t="s">
        <v>177</v>
      </c>
      <c r="B172" s="234"/>
      <c r="C172" s="235" t="s">
        <v>178</v>
      </c>
      <c r="D172" s="235"/>
      <c r="E172" s="235"/>
      <c r="F172" s="151">
        <f t="shared" ref="F172:J174" si="54">F173</f>
        <v>7299.3</v>
      </c>
      <c r="G172" s="151">
        <f t="shared" si="54"/>
        <v>0</v>
      </c>
      <c r="H172" s="151">
        <f t="shared" si="54"/>
        <v>2500</v>
      </c>
      <c r="I172" s="151">
        <f t="shared" si="54"/>
        <v>2500</v>
      </c>
      <c r="J172" s="151">
        <f t="shared" si="54"/>
        <v>2500</v>
      </c>
    </row>
    <row r="173" spans="1:10" x14ac:dyDescent="0.25">
      <c r="A173" s="237">
        <v>4</v>
      </c>
      <c r="B173" s="238"/>
      <c r="C173" s="237" t="s">
        <v>97</v>
      </c>
      <c r="D173" s="241"/>
      <c r="E173" s="238"/>
      <c r="F173" s="161">
        <f t="shared" si="54"/>
        <v>7299.3</v>
      </c>
      <c r="G173" s="161">
        <f t="shared" si="54"/>
        <v>0</v>
      </c>
      <c r="H173" s="161">
        <f t="shared" si="54"/>
        <v>2500</v>
      </c>
      <c r="I173" s="161">
        <f t="shared" si="54"/>
        <v>2500</v>
      </c>
      <c r="J173" s="161">
        <f t="shared" si="54"/>
        <v>2500</v>
      </c>
    </row>
    <row r="174" spans="1:10" x14ac:dyDescent="0.25">
      <c r="A174" s="237">
        <v>42</v>
      </c>
      <c r="B174" s="238"/>
      <c r="C174" s="263" t="s">
        <v>206</v>
      </c>
      <c r="D174" s="264"/>
      <c r="E174" s="265"/>
      <c r="F174" s="161">
        <f t="shared" si="54"/>
        <v>7299.3</v>
      </c>
      <c r="G174" s="161">
        <f t="shared" si="54"/>
        <v>0</v>
      </c>
      <c r="H174" s="161">
        <f t="shared" si="54"/>
        <v>2500</v>
      </c>
      <c r="I174" s="161">
        <f t="shared" si="54"/>
        <v>2500</v>
      </c>
      <c r="J174" s="161">
        <f t="shared" si="54"/>
        <v>2500</v>
      </c>
    </row>
    <row r="175" spans="1:10" x14ac:dyDescent="0.25">
      <c r="A175" s="236">
        <v>422</v>
      </c>
      <c r="B175" s="236"/>
      <c r="C175" s="236" t="s">
        <v>99</v>
      </c>
      <c r="D175" s="236"/>
      <c r="E175" s="236"/>
      <c r="F175" s="152">
        <f>SUM(F176:F177)</f>
        <v>7299.3</v>
      </c>
      <c r="G175" s="152">
        <f>SUM(G176:G177)</f>
        <v>0</v>
      </c>
      <c r="H175" s="152">
        <f t="shared" ref="H175:J175" si="55">SUM(H176:H177)</f>
        <v>2500</v>
      </c>
      <c r="I175" s="152">
        <f t="shared" si="55"/>
        <v>2500</v>
      </c>
      <c r="J175" s="152">
        <f t="shared" si="55"/>
        <v>2500</v>
      </c>
    </row>
    <row r="176" spans="1:10" x14ac:dyDescent="0.25">
      <c r="A176" s="231">
        <v>4221</v>
      </c>
      <c r="B176" s="232"/>
      <c r="C176" s="230" t="s">
        <v>100</v>
      </c>
      <c r="D176" s="230"/>
      <c r="E176" s="230"/>
      <c r="F176" s="153">
        <v>7299.3</v>
      </c>
      <c r="G176" s="153">
        <v>0</v>
      </c>
      <c r="H176" s="153">
        <v>1000</v>
      </c>
      <c r="I176" s="153">
        <v>1000</v>
      </c>
      <c r="J176" s="153">
        <v>1000</v>
      </c>
    </row>
    <row r="177" spans="1:10" x14ac:dyDescent="0.25">
      <c r="A177" s="231">
        <v>4226</v>
      </c>
      <c r="B177" s="232"/>
      <c r="C177" s="230" t="s">
        <v>103</v>
      </c>
      <c r="D177" s="230"/>
      <c r="E177" s="230"/>
      <c r="F177" s="153">
        <v>0</v>
      </c>
      <c r="G177" s="153">
        <v>0</v>
      </c>
      <c r="H177" s="153">
        <v>1500</v>
      </c>
      <c r="I177" s="153">
        <v>1500</v>
      </c>
      <c r="J177" s="153">
        <v>1500</v>
      </c>
    </row>
  </sheetData>
  <mergeCells count="331">
    <mergeCell ref="A62:B62"/>
    <mergeCell ref="C62:E62"/>
    <mergeCell ref="A39:B39"/>
    <mergeCell ref="C39:E39"/>
    <mergeCell ref="A57:B57"/>
    <mergeCell ref="A101:B101"/>
    <mergeCell ref="C101:E101"/>
    <mergeCell ref="A102:B102"/>
    <mergeCell ref="C102:E102"/>
    <mergeCell ref="A91:B91"/>
    <mergeCell ref="C91:E91"/>
    <mergeCell ref="A92:B92"/>
    <mergeCell ref="C92:E92"/>
    <mergeCell ref="A93:B93"/>
    <mergeCell ref="C93:E93"/>
    <mergeCell ref="A87:B87"/>
    <mergeCell ref="C87:E87"/>
    <mergeCell ref="C88:E88"/>
    <mergeCell ref="A89:B89"/>
    <mergeCell ref="C89:E89"/>
    <mergeCell ref="A90:B90"/>
    <mergeCell ref="C90:E90"/>
    <mergeCell ref="A84:B84"/>
    <mergeCell ref="C84:E84"/>
    <mergeCell ref="A176:B176"/>
    <mergeCell ref="C176:E176"/>
    <mergeCell ref="A177:B177"/>
    <mergeCell ref="C177:E177"/>
    <mergeCell ref="F5:F6"/>
    <mergeCell ref="A64:B64"/>
    <mergeCell ref="C64:E64"/>
    <mergeCell ref="A97:B97"/>
    <mergeCell ref="C97:E97"/>
    <mergeCell ref="A173:B173"/>
    <mergeCell ref="C173:E173"/>
    <mergeCell ref="A174:B174"/>
    <mergeCell ref="C174:E174"/>
    <mergeCell ref="A175:B175"/>
    <mergeCell ref="C175:E175"/>
    <mergeCell ref="A170:B170"/>
    <mergeCell ref="C170:E170"/>
    <mergeCell ref="A171:B171"/>
    <mergeCell ref="C171:E171"/>
    <mergeCell ref="A172:B172"/>
    <mergeCell ref="C172:E172"/>
    <mergeCell ref="A167:B167"/>
    <mergeCell ref="C167:E167"/>
    <mergeCell ref="A168:B168"/>
    <mergeCell ref="C168:E168"/>
    <mergeCell ref="A169:B169"/>
    <mergeCell ref="C169:E169"/>
    <mergeCell ref="A163:B163"/>
    <mergeCell ref="C163:E163"/>
    <mergeCell ref="C164:E164"/>
    <mergeCell ref="A165:B165"/>
    <mergeCell ref="C165:E165"/>
    <mergeCell ref="A166:E166"/>
    <mergeCell ref="A160:B160"/>
    <mergeCell ref="C160:E160"/>
    <mergeCell ref="A161:B161"/>
    <mergeCell ref="C161:E161"/>
    <mergeCell ref="A162:B162"/>
    <mergeCell ref="C162:E162"/>
    <mergeCell ref="A156:B156"/>
    <mergeCell ref="C156:E156"/>
    <mergeCell ref="A157:B157"/>
    <mergeCell ref="C157:E157"/>
    <mergeCell ref="A158:E158"/>
    <mergeCell ref="A159:B159"/>
    <mergeCell ref="C159:E159"/>
    <mergeCell ref="A153:B153"/>
    <mergeCell ref="C153:E153"/>
    <mergeCell ref="A154:B154"/>
    <mergeCell ref="C154:E154"/>
    <mergeCell ref="A155:B155"/>
    <mergeCell ref="C155:E155"/>
    <mergeCell ref="A150:B150"/>
    <mergeCell ref="C150:E150"/>
    <mergeCell ref="A151:B151"/>
    <mergeCell ref="C151:E151"/>
    <mergeCell ref="A152:B152"/>
    <mergeCell ref="C152:E152"/>
    <mergeCell ref="A147:B147"/>
    <mergeCell ref="C147:E147"/>
    <mergeCell ref="A148:B148"/>
    <mergeCell ref="C148:E148"/>
    <mergeCell ref="A149:B149"/>
    <mergeCell ref="C149:E149"/>
    <mergeCell ref="A144:B144"/>
    <mergeCell ref="C144:E144"/>
    <mergeCell ref="A145:B145"/>
    <mergeCell ref="C145:E145"/>
    <mergeCell ref="A146:B146"/>
    <mergeCell ref="C146:E146"/>
    <mergeCell ref="A141:B141"/>
    <mergeCell ref="C141:E141"/>
    <mergeCell ref="A142:B142"/>
    <mergeCell ref="C142:E142"/>
    <mergeCell ref="A143:B143"/>
    <mergeCell ref="C143:E143"/>
    <mergeCell ref="A138:B138"/>
    <mergeCell ref="C138:E138"/>
    <mergeCell ref="A139:B139"/>
    <mergeCell ref="C139:E139"/>
    <mergeCell ref="A140:B140"/>
    <mergeCell ref="C140:E140"/>
    <mergeCell ref="C133:E133"/>
    <mergeCell ref="A134:B134"/>
    <mergeCell ref="C134:E134"/>
    <mergeCell ref="A135:B135"/>
    <mergeCell ref="C135:E135"/>
    <mergeCell ref="A137:B137"/>
    <mergeCell ref="C137:E137"/>
    <mergeCell ref="A136:B136"/>
    <mergeCell ref="C136:E136"/>
    <mergeCell ref="A130:B130"/>
    <mergeCell ref="C130:E130"/>
    <mergeCell ref="A131:B131"/>
    <mergeCell ref="C131:E131"/>
    <mergeCell ref="A132:B132"/>
    <mergeCell ref="C132:E132"/>
    <mergeCell ref="A127:B127"/>
    <mergeCell ref="C127:E127"/>
    <mergeCell ref="A128:B128"/>
    <mergeCell ref="C128:E128"/>
    <mergeCell ref="A129:B129"/>
    <mergeCell ref="C129:E129"/>
    <mergeCell ref="A124:B124"/>
    <mergeCell ref="C124:E124"/>
    <mergeCell ref="A125:B125"/>
    <mergeCell ref="C125:E125"/>
    <mergeCell ref="A126:B126"/>
    <mergeCell ref="C126:E126"/>
    <mergeCell ref="A121:B121"/>
    <mergeCell ref="C121:E121"/>
    <mergeCell ref="A122:B122"/>
    <mergeCell ref="C122:E122"/>
    <mergeCell ref="A123:B123"/>
    <mergeCell ref="C123:E123"/>
    <mergeCell ref="A118:B118"/>
    <mergeCell ref="C118:E118"/>
    <mergeCell ref="A119:B119"/>
    <mergeCell ref="C119:E119"/>
    <mergeCell ref="A120:B120"/>
    <mergeCell ref="C120:E120"/>
    <mergeCell ref="A113:B113"/>
    <mergeCell ref="C113:E113"/>
    <mergeCell ref="A116:B116"/>
    <mergeCell ref="C116:E116"/>
    <mergeCell ref="A117:B117"/>
    <mergeCell ref="C117:E117"/>
    <mergeCell ref="A114:B114"/>
    <mergeCell ref="C114:E114"/>
    <mergeCell ref="A115:B115"/>
    <mergeCell ref="C115:E115"/>
    <mergeCell ref="A110:B110"/>
    <mergeCell ref="C110:E110"/>
    <mergeCell ref="A111:B111"/>
    <mergeCell ref="C111:E111"/>
    <mergeCell ref="A112:B112"/>
    <mergeCell ref="C112:E112"/>
    <mergeCell ref="A106:B106"/>
    <mergeCell ref="C106:E106"/>
    <mergeCell ref="C107:E107"/>
    <mergeCell ref="C108:E108"/>
    <mergeCell ref="A109:B109"/>
    <mergeCell ref="C109:E109"/>
    <mergeCell ref="A105:B105"/>
    <mergeCell ref="C105:E105"/>
    <mergeCell ref="A98:B98"/>
    <mergeCell ref="C98:E98"/>
    <mergeCell ref="A99:B99"/>
    <mergeCell ref="C99:E99"/>
    <mergeCell ref="A100:B100"/>
    <mergeCell ref="C100:E100"/>
    <mergeCell ref="A94:B94"/>
    <mergeCell ref="C94:E94"/>
    <mergeCell ref="A95:B95"/>
    <mergeCell ref="C95:E95"/>
    <mergeCell ref="A96:B96"/>
    <mergeCell ref="C96:E96"/>
    <mergeCell ref="A103:B103"/>
    <mergeCell ref="C103:E103"/>
    <mergeCell ref="A104:B104"/>
    <mergeCell ref="C104:E104"/>
    <mergeCell ref="A85:B85"/>
    <mergeCell ref="C85:E85"/>
    <mergeCell ref="A86:B86"/>
    <mergeCell ref="C86:E86"/>
    <mergeCell ref="A78:B78"/>
    <mergeCell ref="C78:E78"/>
    <mergeCell ref="C79:E79"/>
    <mergeCell ref="A80:B80"/>
    <mergeCell ref="C80:E80"/>
    <mergeCell ref="A82:B82"/>
    <mergeCell ref="C82:E82"/>
    <mergeCell ref="A83:B83"/>
    <mergeCell ref="C83:E83"/>
    <mergeCell ref="A74:B74"/>
    <mergeCell ref="C74:E74"/>
    <mergeCell ref="C75:E75"/>
    <mergeCell ref="A76:B76"/>
    <mergeCell ref="C76:E76"/>
    <mergeCell ref="A77:B77"/>
    <mergeCell ref="C77:E77"/>
    <mergeCell ref="A71:B71"/>
    <mergeCell ref="C71:E71"/>
    <mergeCell ref="A72:B72"/>
    <mergeCell ref="C72:E72"/>
    <mergeCell ref="A73:B73"/>
    <mergeCell ref="C73:E73"/>
    <mergeCell ref="A68:B68"/>
    <mergeCell ref="C68:E68"/>
    <mergeCell ref="A69:B69"/>
    <mergeCell ref="C69:E69"/>
    <mergeCell ref="A70:B70"/>
    <mergeCell ref="C70:E70"/>
    <mergeCell ref="C63:E63"/>
    <mergeCell ref="A65:B65"/>
    <mergeCell ref="C65:E65"/>
    <mergeCell ref="A66:B66"/>
    <mergeCell ref="C66:E66"/>
    <mergeCell ref="A67:B67"/>
    <mergeCell ref="C67:E67"/>
    <mergeCell ref="A58:B58"/>
    <mergeCell ref="C58:E58"/>
    <mergeCell ref="C59:E59"/>
    <mergeCell ref="A60:B60"/>
    <mergeCell ref="C60:E60"/>
    <mergeCell ref="A61:B61"/>
    <mergeCell ref="C61:E61"/>
    <mergeCell ref="A54:B54"/>
    <mergeCell ref="C54:E54"/>
    <mergeCell ref="A55:B55"/>
    <mergeCell ref="C55:E55"/>
    <mergeCell ref="A56:B56"/>
    <mergeCell ref="C56:E56"/>
    <mergeCell ref="C57:E57"/>
    <mergeCell ref="A50:E50"/>
    <mergeCell ref="A51:B51"/>
    <mergeCell ref="C51:E51"/>
    <mergeCell ref="A52:B52"/>
    <mergeCell ref="C52:E52"/>
    <mergeCell ref="A53:B53"/>
    <mergeCell ref="C53:E53"/>
    <mergeCell ref="A47:B47"/>
    <mergeCell ref="C47:E47"/>
    <mergeCell ref="A48:B48"/>
    <mergeCell ref="C48:E48"/>
    <mergeCell ref="A49:B49"/>
    <mergeCell ref="C49:E49"/>
    <mergeCell ref="A43:B43"/>
    <mergeCell ref="C43:E43"/>
    <mergeCell ref="A45:B45"/>
    <mergeCell ref="C45:E45"/>
    <mergeCell ref="A46:B46"/>
    <mergeCell ref="C46:E46"/>
    <mergeCell ref="A40:B40"/>
    <mergeCell ref="C40:E40"/>
    <mergeCell ref="A41:B41"/>
    <mergeCell ref="C41:E41"/>
    <mergeCell ref="A42:B42"/>
    <mergeCell ref="C42:E42"/>
    <mergeCell ref="A44:B44"/>
    <mergeCell ref="C44:E44"/>
    <mergeCell ref="A36:B36"/>
    <mergeCell ref="C36:E36"/>
    <mergeCell ref="A37:B37"/>
    <mergeCell ref="C37:E37"/>
    <mergeCell ref="A38:B38"/>
    <mergeCell ref="C38:E38"/>
    <mergeCell ref="C32:E32"/>
    <mergeCell ref="A33:B33"/>
    <mergeCell ref="C33:E33"/>
    <mergeCell ref="A34:B34"/>
    <mergeCell ref="C34:E34"/>
    <mergeCell ref="C35:E35"/>
    <mergeCell ref="A29:B29"/>
    <mergeCell ref="C29:E29"/>
    <mergeCell ref="A30:B30"/>
    <mergeCell ref="C30:E30"/>
    <mergeCell ref="A31:B31"/>
    <mergeCell ref="C31:E31"/>
    <mergeCell ref="A26:B26"/>
    <mergeCell ref="C26:E26"/>
    <mergeCell ref="A27:B27"/>
    <mergeCell ref="C27:E27"/>
    <mergeCell ref="A28:B28"/>
    <mergeCell ref="C28:E28"/>
    <mergeCell ref="C22:E22"/>
    <mergeCell ref="A23:B23"/>
    <mergeCell ref="C23:E23"/>
    <mergeCell ref="A24:B24"/>
    <mergeCell ref="C24:E24"/>
    <mergeCell ref="C25:E25"/>
    <mergeCell ref="A19:B19"/>
    <mergeCell ref="C19:E19"/>
    <mergeCell ref="A20:B20"/>
    <mergeCell ref="C20:E20"/>
    <mergeCell ref="A21:B21"/>
    <mergeCell ref="C21:E21"/>
    <mergeCell ref="A17:B17"/>
    <mergeCell ref="C17:E17"/>
    <mergeCell ref="A18:B18"/>
    <mergeCell ref="C18:E18"/>
    <mergeCell ref="A13:B13"/>
    <mergeCell ref="C13:E13"/>
    <mergeCell ref="A14:B14"/>
    <mergeCell ref="C14:E14"/>
    <mergeCell ref="A15:B15"/>
    <mergeCell ref="C15:E15"/>
    <mergeCell ref="A11:E11"/>
    <mergeCell ref="A12:B12"/>
    <mergeCell ref="C12:E12"/>
    <mergeCell ref="A7:B7"/>
    <mergeCell ref="C7:E7"/>
    <mergeCell ref="A8:B8"/>
    <mergeCell ref="C8:E8"/>
    <mergeCell ref="A9:E9"/>
    <mergeCell ref="A16:B16"/>
    <mergeCell ref="C16:E16"/>
    <mergeCell ref="A5:E6"/>
    <mergeCell ref="G5:G6"/>
    <mergeCell ref="H5:H6"/>
    <mergeCell ref="I5:I6"/>
    <mergeCell ref="A1:J1"/>
    <mergeCell ref="A3:J3"/>
    <mergeCell ref="A10:B10"/>
    <mergeCell ref="C10:E10"/>
    <mergeCell ref="J5:J6"/>
    <mergeCell ref="F8:J8"/>
  </mergeCells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Naslovna strana</vt:lpstr>
      <vt:lpstr>Sažetak</vt:lpstr>
      <vt:lpstr>Ekonomska klasifikacija</vt:lpstr>
      <vt:lpstr>Izvori financiranja</vt:lpstr>
      <vt:lpstr>Funkcijska klasifikacija</vt:lpstr>
      <vt:lpstr>Račun financiranja - ekonomska </vt:lpstr>
      <vt:lpstr>Račun financiranja - izvori 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cp:lastPrinted>2025-07-23T08:33:46Z</cp:lastPrinted>
  <dcterms:created xsi:type="dcterms:W3CDTF">2025-07-22T06:28:39Z</dcterms:created>
  <dcterms:modified xsi:type="dcterms:W3CDTF">2025-07-23T08:33:55Z</dcterms:modified>
</cp:coreProperties>
</file>