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Financijski planovi i rebalansi\REBALANS 2025\Rebalans 9-2025\"/>
    </mc:Choice>
  </mc:AlternateContent>
  <xr:revisionPtr revIDLastSave="0" documentId="13_ncr:1_{192192F5-F30B-4031-91FF-FFB82E87A8D9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Naslovna strana" sheetId="11" r:id="rId1"/>
    <sheet name="SAŽETAK" sheetId="1" r:id="rId2"/>
    <sheet name=" Račun prihoda i rashoda" sheetId="3" r:id="rId3"/>
    <sheet name="Rashodi prema izvorima finan" sheetId="5" r:id="rId4"/>
    <sheet name="Račun financiranja" sheetId="6" r:id="rId5"/>
    <sheet name="Rashodi prema funkcijskoj k " sheetId="8" r:id="rId6"/>
    <sheet name="Račun fin prema izvorima f" sheetId="10" r:id="rId7"/>
    <sheet name="POSEBNI DIO" sheetId="7" r:id="rId8"/>
  </sheets>
  <definedNames>
    <definedName name="_xlnm.Print_Area" localSheetId="2">' Račun prihoda i rashoda'!$A$1:$F$90</definedName>
    <definedName name="_xlnm.Print_Area" localSheetId="1">SAŽETAK!$A$1:$H$24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G14" i="1"/>
  <c r="H11" i="1"/>
  <c r="G11" i="1"/>
  <c r="G55" i="3"/>
  <c r="G147" i="7"/>
  <c r="H147" i="7"/>
  <c r="F147" i="7"/>
  <c r="G148" i="7"/>
  <c r="H148" i="7"/>
  <c r="F148" i="7"/>
  <c r="H150" i="7"/>
  <c r="H149" i="7" s="1"/>
  <c r="G149" i="7"/>
  <c r="F149" i="7"/>
  <c r="H13" i="1"/>
  <c r="H12" i="1"/>
  <c r="H9" i="1"/>
  <c r="G65" i="3"/>
  <c r="H65" i="3" s="1"/>
  <c r="G45" i="3"/>
  <c r="H45" i="3" s="1"/>
  <c r="G96" i="3"/>
  <c r="G94" i="3"/>
  <c r="H94" i="3" s="1"/>
  <c r="G91" i="3"/>
  <c r="H91" i="3" s="1"/>
  <c r="G93" i="3"/>
  <c r="H93" i="3" s="1"/>
  <c r="G92" i="3"/>
  <c r="H92" i="3" s="1"/>
  <c r="G90" i="3"/>
  <c r="G86" i="3"/>
  <c r="H86" i="3" s="1"/>
  <c r="G83" i="3"/>
  <c r="H83" i="3" s="1"/>
  <c r="G82" i="3"/>
  <c r="H82" i="3" s="1"/>
  <c r="G69" i="3"/>
  <c r="H69" i="3" s="1"/>
  <c r="G79" i="3"/>
  <c r="H79" i="3" s="1"/>
  <c r="G78" i="3"/>
  <c r="G75" i="3"/>
  <c r="H75" i="3" s="1"/>
  <c r="G74" i="3"/>
  <c r="H74" i="3" s="1"/>
  <c r="G73" i="3"/>
  <c r="H73" i="3" s="1"/>
  <c r="G72" i="3"/>
  <c r="H72" i="3" s="1"/>
  <c r="G71" i="3"/>
  <c r="H71" i="3" s="1"/>
  <c r="G68" i="3"/>
  <c r="H68" i="3"/>
  <c r="G67" i="3"/>
  <c r="H67" i="3" s="1"/>
  <c r="G66" i="3"/>
  <c r="H66" i="3" s="1"/>
  <c r="G64" i="3"/>
  <c r="H64" i="3" s="1"/>
  <c r="G63" i="3"/>
  <c r="G62" i="3"/>
  <c r="H62" i="3" s="1"/>
  <c r="G61" i="3"/>
  <c r="H61" i="3" s="1"/>
  <c r="G59" i="3"/>
  <c r="H59" i="3" s="1"/>
  <c r="G58" i="3"/>
  <c r="H58" i="3" s="1"/>
  <c r="G57" i="3"/>
  <c r="H57" i="3" s="1"/>
  <c r="G56" i="3"/>
  <c r="H56" i="3" s="1"/>
  <c r="G54" i="3"/>
  <c r="H54" i="3" s="1"/>
  <c r="G52" i="3"/>
  <c r="H52" i="3" s="1"/>
  <c r="G51" i="3"/>
  <c r="H51" i="3" s="1"/>
  <c r="G50" i="3"/>
  <c r="H50" i="3" s="1"/>
  <c r="H96" i="3"/>
  <c r="H90" i="3"/>
  <c r="H78" i="3"/>
  <c r="H63" i="3"/>
  <c r="H55" i="3"/>
  <c r="G47" i="3"/>
  <c r="H47" i="3" s="1"/>
  <c r="G43" i="3"/>
  <c r="H43" i="3" s="1"/>
  <c r="H30" i="3"/>
  <c r="H31" i="3"/>
  <c r="H25" i="3"/>
  <c r="H14" i="3"/>
  <c r="H22" i="3"/>
  <c r="H19" i="3"/>
  <c r="H17" i="3"/>
  <c r="H16" i="3"/>
  <c r="H35" i="3"/>
  <c r="H34" i="3"/>
  <c r="D16" i="5" l="1"/>
  <c r="D29" i="5"/>
  <c r="D30" i="5"/>
  <c r="D17" i="5"/>
  <c r="B19" i="5"/>
  <c r="C19" i="5"/>
  <c r="D20" i="5"/>
  <c r="B32" i="5"/>
  <c r="C32" i="5"/>
  <c r="D33" i="5"/>
  <c r="B21" i="5"/>
  <c r="D35" i="5"/>
  <c r="D34" i="5" s="1"/>
  <c r="C34" i="5"/>
  <c r="B34" i="5"/>
  <c r="D31" i="5"/>
  <c r="D18" i="5"/>
  <c r="D25" i="5"/>
  <c r="D12" i="5"/>
  <c r="D10" i="5"/>
  <c r="D9" i="5" s="1"/>
  <c r="D23" i="5"/>
  <c r="D14" i="5"/>
  <c r="D27" i="5"/>
  <c r="D10" i="8"/>
  <c r="H180" i="7"/>
  <c r="H179" i="7"/>
  <c r="G172" i="7"/>
  <c r="G171" i="7" s="1"/>
  <c r="F172" i="7"/>
  <c r="F171" i="7" s="1"/>
  <c r="H174" i="7"/>
  <c r="H175" i="7"/>
  <c r="H173" i="7"/>
  <c r="H160" i="7"/>
  <c r="H114" i="7"/>
  <c r="H108" i="7"/>
  <c r="H109" i="7"/>
  <c r="H110" i="7"/>
  <c r="H111" i="7"/>
  <c r="H112" i="7"/>
  <c r="H113" i="7"/>
  <c r="H107" i="7"/>
  <c r="H116" i="7"/>
  <c r="H115" i="7" s="1"/>
  <c r="G115" i="7"/>
  <c r="H96" i="7"/>
  <c r="H95" i="7"/>
  <c r="H93" i="7"/>
  <c r="G80" i="7"/>
  <c r="F80" i="7"/>
  <c r="H82" i="7"/>
  <c r="H83" i="7"/>
  <c r="H84" i="7"/>
  <c r="H85" i="7"/>
  <c r="H86" i="7"/>
  <c r="H87" i="7"/>
  <c r="H88" i="7"/>
  <c r="H89" i="7"/>
  <c r="H90" i="7"/>
  <c r="H91" i="7"/>
  <c r="H81" i="7"/>
  <c r="G77" i="7"/>
  <c r="F77" i="7"/>
  <c r="H79" i="7"/>
  <c r="H78" i="7"/>
  <c r="G68" i="7"/>
  <c r="F68" i="7"/>
  <c r="H70" i="7"/>
  <c r="H71" i="7"/>
  <c r="H69" i="7"/>
  <c r="H74" i="7"/>
  <c r="H75" i="7"/>
  <c r="H73" i="7"/>
  <c r="G72" i="7"/>
  <c r="F72" i="7"/>
  <c r="H64" i="7"/>
  <c r="H65" i="7"/>
  <c r="H66" i="7"/>
  <c r="H63" i="7"/>
  <c r="G62" i="7"/>
  <c r="G61" i="7" s="1"/>
  <c r="F62" i="7"/>
  <c r="H48" i="7"/>
  <c r="H47" i="7"/>
  <c r="H44" i="7"/>
  <c r="H45" i="7"/>
  <c r="H43" i="7"/>
  <c r="H166" i="7"/>
  <c r="H167" i="7"/>
  <c r="H168" i="7"/>
  <c r="H165" i="7"/>
  <c r="H156" i="7"/>
  <c r="H153" i="7"/>
  <c r="H142" i="7"/>
  <c r="H141" i="7" s="1"/>
  <c r="H140" i="7"/>
  <c r="H139" i="7"/>
  <c r="H136" i="7"/>
  <c r="H133" i="7"/>
  <c r="H134" i="7"/>
  <c r="H132" i="7"/>
  <c r="H125" i="7"/>
  <c r="H128" i="7"/>
  <c r="H126" i="7"/>
  <c r="H124" i="7"/>
  <c r="H120" i="7"/>
  <c r="H104" i="7"/>
  <c r="H101" i="7"/>
  <c r="H102" i="7"/>
  <c r="H100" i="7"/>
  <c r="G58" i="7"/>
  <c r="F58" i="7"/>
  <c r="F52" i="7"/>
  <c r="G52" i="7"/>
  <c r="H54" i="7"/>
  <c r="H55" i="7"/>
  <c r="H56" i="7"/>
  <c r="H57" i="7"/>
  <c r="H53" i="7"/>
  <c r="H60" i="7"/>
  <c r="H59" i="7"/>
  <c r="H18" i="7"/>
  <c r="H39" i="7"/>
  <c r="H38" i="7"/>
  <c r="H16" i="7"/>
  <c r="H17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15" i="7"/>
  <c r="G95" i="3"/>
  <c r="G89" i="3"/>
  <c r="G85" i="3"/>
  <c r="G84" i="3" s="1"/>
  <c r="G81" i="3"/>
  <c r="G80" i="3" s="1"/>
  <c r="G77" i="3"/>
  <c r="G76" i="3" s="1"/>
  <c r="G70" i="3"/>
  <c r="G60" i="3"/>
  <c r="G53" i="3"/>
  <c r="G49" i="3"/>
  <c r="G44" i="3"/>
  <c r="G46" i="3"/>
  <c r="G42" i="3"/>
  <c r="G178" i="7"/>
  <c r="G177" i="7" s="1"/>
  <c r="G176" i="7" s="1"/>
  <c r="G164" i="7"/>
  <c r="G163" i="7" s="1"/>
  <c r="G162" i="7" s="1"/>
  <c r="G161" i="7" s="1"/>
  <c r="G159" i="7"/>
  <c r="G158" i="7" s="1"/>
  <c r="G157" i="7" s="1"/>
  <c r="G155" i="7"/>
  <c r="G154" i="7" s="1"/>
  <c r="G152" i="7"/>
  <c r="G151" i="7" s="1"/>
  <c r="G145" i="7"/>
  <c r="G144" i="7" s="1"/>
  <c r="G143" i="7" s="1"/>
  <c r="G141" i="7"/>
  <c r="F141" i="7"/>
  <c r="G138" i="7"/>
  <c r="G135" i="7"/>
  <c r="G131" i="7"/>
  <c r="F127" i="7"/>
  <c r="G127" i="7"/>
  <c r="G123" i="7"/>
  <c r="G106" i="7"/>
  <c r="G103" i="7"/>
  <c r="G99" i="7"/>
  <c r="F94" i="7"/>
  <c r="G94" i="7"/>
  <c r="G92" i="7"/>
  <c r="F92" i="7"/>
  <c r="F99" i="7"/>
  <c r="F103" i="7"/>
  <c r="F106" i="7"/>
  <c r="F115" i="7"/>
  <c r="F119" i="7"/>
  <c r="F118" i="7" s="1"/>
  <c r="F117" i="7" s="1"/>
  <c r="F123" i="7"/>
  <c r="F131" i="7"/>
  <c r="F135" i="7"/>
  <c r="F138" i="7"/>
  <c r="F145" i="7"/>
  <c r="F144" i="7" s="1"/>
  <c r="F143" i="7" s="1"/>
  <c r="F152" i="7"/>
  <c r="F151" i="7" s="1"/>
  <c r="F155" i="7"/>
  <c r="F154" i="7" s="1"/>
  <c r="F159" i="7"/>
  <c r="F158" i="7" s="1"/>
  <c r="F157" i="7" s="1"/>
  <c r="F164" i="7"/>
  <c r="F163" i="7" s="1"/>
  <c r="F162" i="7" s="1"/>
  <c r="F161" i="7" s="1"/>
  <c r="F178" i="7"/>
  <c r="F177" i="7" s="1"/>
  <c r="F176" i="7" s="1"/>
  <c r="G119" i="7"/>
  <c r="G118" i="7" s="1"/>
  <c r="G117" i="7" s="1"/>
  <c r="G46" i="7"/>
  <c r="G42" i="7"/>
  <c r="G37" i="7"/>
  <c r="G14" i="7"/>
  <c r="C9" i="8"/>
  <c r="C8" i="8" s="1"/>
  <c r="C28" i="5"/>
  <c r="C26" i="5"/>
  <c r="C24" i="5"/>
  <c r="C22" i="5"/>
  <c r="C15" i="5"/>
  <c r="C13" i="5"/>
  <c r="C11" i="5"/>
  <c r="C9" i="5"/>
  <c r="G33" i="3"/>
  <c r="G32" i="3" s="1"/>
  <c r="G29" i="3"/>
  <c r="G27" i="3"/>
  <c r="G24" i="3"/>
  <c r="G23" i="3" s="1"/>
  <c r="G21" i="3"/>
  <c r="G20" i="3"/>
  <c r="G18" i="3"/>
  <c r="G15" i="3"/>
  <c r="G13" i="3"/>
  <c r="B9" i="5"/>
  <c r="F11" i="1"/>
  <c r="F14" i="1"/>
  <c r="B11" i="5"/>
  <c r="C21" i="5" l="1"/>
  <c r="G41" i="3"/>
  <c r="H172" i="7"/>
  <c r="F105" i="7"/>
  <c r="H80" i="7"/>
  <c r="H77" i="7"/>
  <c r="G105" i="7"/>
  <c r="H68" i="7"/>
  <c r="F76" i="7"/>
  <c r="G76" i="7"/>
  <c r="F67" i="7"/>
  <c r="G67" i="7"/>
  <c r="H58" i="7"/>
  <c r="H72" i="7"/>
  <c r="H62" i="7"/>
  <c r="H61" i="7" s="1"/>
  <c r="G170" i="7"/>
  <c r="G169" i="7" s="1"/>
  <c r="H52" i="7"/>
  <c r="F122" i="7"/>
  <c r="F121" i="7" s="1"/>
  <c r="G51" i="7"/>
  <c r="F170" i="7"/>
  <c r="F169" i="7" s="1"/>
  <c r="F130" i="7"/>
  <c r="F98" i="7"/>
  <c r="F137" i="7"/>
  <c r="G13" i="7"/>
  <c r="G12" i="7" s="1"/>
  <c r="G88" i="3"/>
  <c r="G87" i="3" s="1"/>
  <c r="G26" i="3"/>
  <c r="G48" i="3"/>
  <c r="C8" i="5"/>
  <c r="C36" i="5" s="1"/>
  <c r="G137" i="7"/>
  <c r="G130" i="7"/>
  <c r="G122" i="7"/>
  <c r="G121" i="7" s="1"/>
  <c r="G98" i="7"/>
  <c r="G41" i="7"/>
  <c r="G40" i="7" s="1"/>
  <c r="C37" i="5"/>
  <c r="G12" i="3"/>
  <c r="H15" i="1"/>
  <c r="F15" i="1"/>
  <c r="B9" i="8"/>
  <c r="D9" i="8"/>
  <c r="H171" i="7"/>
  <c r="H164" i="7"/>
  <c r="H163" i="7" s="1"/>
  <c r="H159" i="7"/>
  <c r="H158" i="7" s="1"/>
  <c r="H155" i="7"/>
  <c r="H154" i="7" s="1"/>
  <c r="H152" i="7"/>
  <c r="H151" i="7" s="1"/>
  <c r="H145" i="7"/>
  <c r="H144" i="7" s="1"/>
  <c r="H138" i="7"/>
  <c r="H137" i="7" s="1"/>
  <c r="H131" i="7"/>
  <c r="H135" i="7"/>
  <c r="H127" i="7"/>
  <c r="H123" i="7"/>
  <c r="H119" i="7"/>
  <c r="H118" i="7" s="1"/>
  <c r="H117" i="7" s="1"/>
  <c r="H106" i="7"/>
  <c r="H105" i="7" s="1"/>
  <c r="H99" i="7"/>
  <c r="H103" i="7"/>
  <c r="H94" i="7"/>
  <c r="H92" i="7"/>
  <c r="F61" i="7"/>
  <c r="H46" i="7"/>
  <c r="H42" i="7"/>
  <c r="F46" i="7"/>
  <c r="F42" i="7"/>
  <c r="H37" i="7"/>
  <c r="F37" i="7"/>
  <c r="H14" i="7"/>
  <c r="F14" i="7"/>
  <c r="H178" i="7"/>
  <c r="H177" i="7" s="1"/>
  <c r="H176" i="7" s="1"/>
  <c r="H76" i="7" l="1"/>
  <c r="G40" i="3"/>
  <c r="G39" i="3" s="1"/>
  <c r="G11" i="3"/>
  <c r="G10" i="3" s="1"/>
  <c r="H67" i="7"/>
  <c r="F97" i="7"/>
  <c r="G50" i="7"/>
  <c r="F129" i="7"/>
  <c r="G11" i="7"/>
  <c r="G129" i="7"/>
  <c r="G97" i="7"/>
  <c r="H130" i="7"/>
  <c r="H122" i="7"/>
  <c r="H98" i="7"/>
  <c r="F51" i="7"/>
  <c r="H51" i="7"/>
  <c r="H41" i="7"/>
  <c r="F41" i="7"/>
  <c r="H13" i="7"/>
  <c r="F13" i="7"/>
  <c r="F12" i="7" s="1"/>
  <c r="G49" i="7" l="1"/>
  <c r="G9" i="7" s="1"/>
  <c r="F40" i="7"/>
  <c r="F11" i="7" s="1"/>
  <c r="H121" i="7"/>
  <c r="H143" i="7"/>
  <c r="F50" i="7" l="1"/>
  <c r="H170" i="7"/>
  <c r="H129" i="7"/>
  <c r="H157" i="7"/>
  <c r="H12" i="7"/>
  <c r="H162" i="7"/>
  <c r="F49" i="7" l="1"/>
  <c r="F9" i="7" s="1"/>
  <c r="H169" i="7"/>
  <c r="H50" i="7"/>
  <c r="H97" i="7"/>
  <c r="H161" i="7"/>
  <c r="H40" i="7"/>
  <c r="H11" i="7" s="1"/>
  <c r="H49" i="7" l="1"/>
  <c r="H9" i="7" s="1"/>
  <c r="F89" i="3" l="1"/>
  <c r="F88" i="3" s="1"/>
  <c r="F87" i="3" s="1"/>
  <c r="H89" i="3"/>
  <c r="F95" i="3"/>
  <c r="H95" i="3"/>
  <c r="F85" i="3"/>
  <c r="F84" i="3" s="1"/>
  <c r="H85" i="3"/>
  <c r="H84" i="3" s="1"/>
  <c r="F81" i="3"/>
  <c r="F80" i="3" s="1"/>
  <c r="H81" i="3"/>
  <c r="F77" i="3"/>
  <c r="F76" i="3" s="1"/>
  <c r="H77" i="3"/>
  <c r="H76" i="3" s="1"/>
  <c r="F70" i="3"/>
  <c r="H70" i="3"/>
  <c r="F60" i="3"/>
  <c r="H60" i="3"/>
  <c r="F53" i="3"/>
  <c r="H53" i="3"/>
  <c r="F49" i="3"/>
  <c r="H49" i="3"/>
  <c r="F46" i="3"/>
  <c r="H46" i="3"/>
  <c r="F44" i="3"/>
  <c r="H44" i="3"/>
  <c r="F42" i="3"/>
  <c r="H42" i="3"/>
  <c r="H33" i="3"/>
  <c r="H32" i="3" s="1"/>
  <c r="F33" i="3"/>
  <c r="F32" i="3" s="1"/>
  <c r="H29" i="3"/>
  <c r="F29" i="3"/>
  <c r="H27" i="3"/>
  <c r="F27" i="3"/>
  <c r="H24" i="3"/>
  <c r="H23" i="3" s="1"/>
  <c r="F24" i="3"/>
  <c r="F23" i="3" s="1"/>
  <c r="H21" i="3"/>
  <c r="H20" i="3" s="1"/>
  <c r="F21" i="3"/>
  <c r="F20" i="3" s="1"/>
  <c r="H18" i="3"/>
  <c r="F18" i="3"/>
  <c r="H15" i="3"/>
  <c r="F15" i="3"/>
  <c r="H13" i="3"/>
  <c r="F13" i="3"/>
  <c r="H80" i="3" l="1"/>
  <c r="H88" i="3"/>
  <c r="F48" i="3"/>
  <c r="H48" i="3"/>
  <c r="H41" i="3"/>
  <c r="F41" i="3"/>
  <c r="F12" i="3"/>
  <c r="F26" i="3"/>
  <c r="H26" i="3"/>
  <c r="H12" i="3"/>
  <c r="F40" i="3" l="1"/>
  <c r="F39" i="3" s="1"/>
  <c r="H40" i="3"/>
  <c r="H87" i="3"/>
  <c r="F11" i="3"/>
  <c r="F10" i="3" s="1"/>
  <c r="H11" i="3"/>
  <c r="H39" i="3" l="1"/>
  <c r="H10" i="3"/>
  <c r="D8" i="8" l="1"/>
  <c r="B8" i="8"/>
  <c r="D19" i="5"/>
  <c r="B15" i="5"/>
  <c r="D15" i="5"/>
  <c r="B13" i="5"/>
  <c r="D13" i="5"/>
  <c r="D11" i="5"/>
  <c r="D8" i="5" l="1"/>
  <c r="D36" i="5" s="1"/>
  <c r="B8" i="5"/>
  <c r="B36" i="5" s="1"/>
  <c r="B26" i="5" l="1"/>
  <c r="D26" i="5"/>
  <c r="B28" i="5"/>
  <c r="D28" i="5"/>
  <c r="D32" i="5"/>
  <c r="B24" i="5"/>
  <c r="D24" i="5"/>
  <c r="B22" i="5"/>
  <c r="D22" i="5"/>
  <c r="D21" i="5" l="1"/>
  <c r="D37" i="5" s="1"/>
  <c r="B37" i="5"/>
</calcChain>
</file>

<file path=xl/sharedStrings.xml><?xml version="1.0" encoding="utf-8"?>
<sst xmlns="http://schemas.openxmlformats.org/spreadsheetml/2006/main" count="436" uniqueCount="218">
  <si>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</si>
  <si>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</si>
  <si>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</si>
  <si>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</si>
  <si>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</si>
  <si>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</si>
  <si>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</si>
  <si>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</si>
  <si>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</si>
  <si>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</si>
  <si>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</si>
  <si>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</si>
  <si>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</si>
  <si>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</si>
  <si>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1 Opći prihodi i primici</t>
  </si>
  <si>
    <t>11 Opći prihodi i primici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</si>
  <si>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</si>
  <si>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</si>
  <si>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</si>
  <si>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</si>
  <si>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</si>
  <si>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</si>
  <si>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</si>
  <si>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</si>
  <si>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</si>
  <si>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</si>
  <si>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 xml:space="preserve">IZVJEŠTAJ RAČUNA FINANCIRANJA PREMA EKONOMSKOJ KLASIFIKACIJI </t>
  </si>
  <si>
    <t>UKUPNO PRIMICI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</si>
  <si>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</si>
  <si>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</si>
  <si>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</si>
  <si>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</si>
  <si>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</si>
  <si>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</si>
  <si>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</si>
  <si>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SAŽETAK RAČUNA FINANCIRANJA</t>
  </si>
  <si>
    <t>SAŽETAK RAČUNA PRIHODA I RASHODA</t>
  </si>
  <si>
    <t>091 Predškolsko i osnovno obrazovanje</t>
  </si>
  <si>
    <t>09 Obrazovanje</t>
  </si>
  <si>
    <t>Prijenos viška/manjka u sljedeće razdoblje/godinu</t>
  </si>
  <si>
    <t>Pomoći proračunu iz drugih proračuna i izvanproračunskim korisnicima</t>
  </si>
  <si>
    <t>Tekuće pomoći proračunu iz drugih proračuna i izvanproračunskim korisnicima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</si>
  <si>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</si>
  <si>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</si>
  <si>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</si>
  <si>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</si>
  <si>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</si>
  <si>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</si>
  <si>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financijske imovine</t>
  </si>
  <si>
    <t>Kamate na depozite po viđenju</t>
  </si>
  <si>
    <t>Prihodi po posebnim propisima</t>
  </si>
  <si>
    <t>Ostali nespomenuti prihodi</t>
  </si>
  <si>
    <t>Prihodi od prodaje proizvoda i robe te pruženih usluga, prihodi od donacija te povrati po protestiranim jamstvima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</si>
  <si>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</si>
  <si>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</si>
  <si>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</si>
  <si>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Kapitalne donacije</t>
  </si>
  <si>
    <t>Tekuće donacije</t>
  </si>
  <si>
    <t>Prihodi iz nadležnog proračuna i od HZZO-a temeljem ugovornih obveza</t>
  </si>
  <si>
    <t>Prihodi iz nadlženog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</si>
  <si>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</si>
  <si>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</si>
  <si>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</si>
  <si>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</si>
  <si>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</si>
  <si>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>Naknade za prijevoz za rad na terenu i odvojeni život</t>
  </si>
  <si>
    <t>Stručno usavršavanje zaposlenika</t>
  </si>
  <si>
    <t>Rashod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</si>
  <si>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</si>
  <si>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</si>
  <si>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</si>
  <si>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</si>
  <si>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</si>
  <si>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</si>
  <si>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</si>
  <si>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</si>
  <si>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</si>
  <si>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</si>
  <si>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</si>
  <si>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</si>
  <si>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</si>
  <si>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</si>
  <si>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</si>
  <si>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</si>
  <si>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</si>
  <si>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</si>
  <si>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</si>
  <si>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</si>
  <si>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</si>
  <si>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</si>
  <si>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</si>
  <si>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</si>
  <si>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</si>
  <si>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</si>
  <si>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</si>
  <si>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</si>
  <si>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</si>
  <si>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</si>
  <si>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</si>
  <si>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</si>
  <si>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</si>
  <si>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</si>
  <si>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</si>
  <si>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</si>
  <si>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</si>
  <si>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</si>
  <si>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 u knjižnicama</t>
  </si>
  <si>
    <t>OŠ Mokošica, Dubrovnik</t>
  </si>
  <si>
    <t>Ukupno:</t>
  </si>
  <si>
    <t>Potpore za decentralizirane izdatke</t>
  </si>
  <si>
    <t>Glava 8-31</t>
  </si>
  <si>
    <t>Osnovno školstvo</t>
  </si>
  <si>
    <t>18054 DECENTRALIZIRANE FUNKCIJE - MINIMALNI FINANCIJSKI STANDARD</t>
  </si>
  <si>
    <t>Aktivnost A18054001</t>
  </si>
  <si>
    <t>MATERIJALNI I FINANCIJSKI RASHODI</t>
  </si>
  <si>
    <t>32</t>
  </si>
  <si>
    <t>3211</t>
  </si>
  <si>
    <t>3213</t>
  </si>
  <si>
    <t>3221</t>
  </si>
  <si>
    <t>3223</t>
  </si>
  <si>
    <t>3225</t>
  </si>
  <si>
    <t>Sitni inventar i autogume</t>
  </si>
  <si>
    <t>3231</t>
  </si>
  <si>
    <t>3234</t>
  </si>
  <si>
    <t>3235</t>
  </si>
  <si>
    <t>3236</t>
  </si>
  <si>
    <t>3237</t>
  </si>
  <si>
    <t>3238</t>
  </si>
  <si>
    <t>3239</t>
  </si>
  <si>
    <t>3294</t>
  </si>
  <si>
    <t>Članarine i norme</t>
  </si>
  <si>
    <t>3299</t>
  </si>
  <si>
    <t>34</t>
  </si>
  <si>
    <t>3431</t>
  </si>
  <si>
    <t>Aktivnost A18054004</t>
  </si>
  <si>
    <t>REDOVNA DJELATNOST OSNOVNOG OBRAZOVANJA</t>
  </si>
  <si>
    <t>Pomoći iz državnog proračuna za plaće te ostale rashode za zaposlene</t>
  </si>
  <si>
    <t>Naknade za prijevoz, za rad na terenu i odvojeni život</t>
  </si>
  <si>
    <t>18055 DECENTRALIZIRANE FUNKCIJE - IZNAD MINIMALNOG FINANCIJSKOG STANDARDA</t>
  </si>
  <si>
    <t>Aktivnost A18055002</t>
  </si>
  <si>
    <t>OSTALI PROJEKTI U OSNOVNOM ŠKOLSTVU</t>
  </si>
  <si>
    <t>Izvor  11</t>
  </si>
  <si>
    <t>Opći prihodi i primici</t>
  </si>
  <si>
    <t>37</t>
  </si>
  <si>
    <t>Naknade građanima i kućanstvima na temelju osiguranja i druge naknade</t>
  </si>
  <si>
    <t>Naknade građanima i kućanstvima unaravi</t>
  </si>
  <si>
    <t>Vlastiti prihodi proračunskih korisnika</t>
  </si>
  <si>
    <t>Višak/manjak prihoda proračunskih korisnika</t>
  </si>
  <si>
    <t>Rashodi za nabavu i proizvedene dugotrajne imovine</t>
  </si>
  <si>
    <t>Donacije i ostali namjenski prihodi proračunskih korisnika</t>
  </si>
  <si>
    <t>Aktivnost A18055006</t>
  </si>
  <si>
    <t>PRODUŽENI BORAVAK</t>
  </si>
  <si>
    <t>Službena, radna i službena odjeća</t>
  </si>
  <si>
    <t>Aktivnost A18055021</t>
  </si>
  <si>
    <t>TEKUĆE I INVESTICIJSKO ODRŽAVANJE IZNAD MINIMALNOG STANDARDA</t>
  </si>
  <si>
    <t>Aktivnost A18055023</t>
  </si>
  <si>
    <t>STRUČNO RAZVOJNE SLUŽBE</t>
  </si>
  <si>
    <t>Aktivnost A18055036</t>
  </si>
  <si>
    <t>ASISTENT U NASTAVI</t>
  </si>
  <si>
    <t>EU fondovi - pomoći</t>
  </si>
  <si>
    <t>Aktivnost A18055039</t>
  </si>
  <si>
    <t>NABAVA ŠKOLSKIH UDŽBENIKA</t>
  </si>
  <si>
    <t>Knjige</t>
  </si>
  <si>
    <t>Aktivnost A18055040</t>
  </si>
  <si>
    <t>SHEMA ŠKOLSKOG VOĆA</t>
  </si>
  <si>
    <t>Namjenske tekuće pomoći</t>
  </si>
  <si>
    <t>Aktivnost A18055043</t>
  </si>
  <si>
    <t>PREHRANA ZA UČENIKE U OSNOVNIM ŠKOLAMA</t>
  </si>
  <si>
    <t>18056 KAPITALNO ULAGANJE U ŠKOLSTVO - MINIMALNI FINANCIJSKI STANDARD</t>
  </si>
  <si>
    <t>Aktivnost A18056002</t>
  </si>
  <si>
    <t>ŠKOLSKA OPREMA</t>
  </si>
  <si>
    <t>18057 KAPITALNO ULAGANJE U ŠKOLSTVO - IZNAD MINIMALNOG FINANCIJSKOG STANDARDA</t>
  </si>
  <si>
    <t>Aktivnost A18057001</t>
  </si>
  <si>
    <t>Brojčana oznaka i naziv</t>
  </si>
  <si>
    <t>Uredski materijal I ostali materijalni rashodi</t>
  </si>
  <si>
    <t>Preneseni višak/manjak iz prethodne godine</t>
  </si>
  <si>
    <t>Prihodi od upravnih i administrativnih pristojbi, pristojbi po posebnim propisima i naknadama</t>
  </si>
  <si>
    <t>096 Dodatne usluge u obrazovanju</t>
  </si>
  <si>
    <t>Bartola Kašića 20</t>
  </si>
  <si>
    <t>20236 Mokošica</t>
  </si>
  <si>
    <t>OIB: 12780201511</t>
  </si>
  <si>
    <t>TEKUĆI FINANCIJSKI PLAN 2025.</t>
  </si>
  <si>
    <t>POVEĆANJE/ SMANJENJE TEKUĆEG PLANA</t>
  </si>
  <si>
    <t>NOVI FINANCIJSKI PLAN 2025.</t>
  </si>
  <si>
    <t>PRIHODI I RASHODI PREMA IZVORIMA FINANCIRANJA</t>
  </si>
  <si>
    <t xml:space="preserve">PRIHODI I RASHODI PREMA EKONOMSKOJ KLASIFIKACIJI </t>
  </si>
  <si>
    <t>PROGRAMSKA KLASIFIKACIJA</t>
  </si>
  <si>
    <t>Izvor  41</t>
  </si>
  <si>
    <t>Izvor  59</t>
  </si>
  <si>
    <t>Izvor  35</t>
  </si>
  <si>
    <t>Izvor 99</t>
  </si>
  <si>
    <t>Izvor  65</t>
  </si>
  <si>
    <t>Izvor 54</t>
  </si>
  <si>
    <t>Izvor 65</t>
  </si>
  <si>
    <t>Izvor  52</t>
  </si>
  <si>
    <t>Izvor  54</t>
  </si>
  <si>
    <t>3 Vlastiti prihodi</t>
  </si>
  <si>
    <t>35 Vlastiti prihodi proračunskih korisnika</t>
  </si>
  <si>
    <t>4 Prihodi za posebne namjene</t>
  </si>
  <si>
    <t>41 Potpore za decentralizirane izdatke</t>
  </si>
  <si>
    <t>5 Pomoći</t>
  </si>
  <si>
    <t>52 Namjenske tekuće pomoći</t>
  </si>
  <si>
    <t>54 EU fondovi-pomoći</t>
  </si>
  <si>
    <t>59 Pomoći iz državnog proračuna za plaće te ostale rashode za zaposlene</t>
  </si>
  <si>
    <t>6 Donacije</t>
  </si>
  <si>
    <t>65 Donacije i ostali namjenski prihodi proračunskih korisnika</t>
  </si>
  <si>
    <t>RASHODI PREMA FUNKCIJSKOJ KLASIFIKACIJI</t>
  </si>
  <si>
    <t>RAČUN FINANCIRANJA PREMA IZVORIMA FINANCIRANJA</t>
  </si>
  <si>
    <t>Naknade građanima i kućanstvima u novcu</t>
  </si>
  <si>
    <t>Licence</t>
  </si>
  <si>
    <t>9 Višak/manjak</t>
  </si>
  <si>
    <t>99 višak/manjak prihoda proračunskih korisnika</t>
  </si>
  <si>
    <t>400-01/25-01/3</t>
  </si>
  <si>
    <t>URBROJ:</t>
  </si>
  <si>
    <t>KLASA:</t>
  </si>
  <si>
    <t>2117-1-126-03-25-2</t>
  </si>
  <si>
    <t>Dubrovnik, 25.9.2025. godine</t>
  </si>
  <si>
    <t>PRIJEDLOG II. REBALANSA FINANCIJSKOG PLANA OŠ MOKOŠICA, DUBROVNIK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</si>
</sst>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FC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3" fillId="0" borderId="0"/>
  </cellStyleXfs>
  <cellXfs count="262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0" fillId="3" borderId="0" xfId="0" applyFill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>
      <alignment horizontal="right"/>
    </xf>
    <xf numFmtId="4" fontId="15" fillId="0" borderId="3" xfId="0" applyNumberFormat="1" applyFont="1" applyBorder="1"/>
    <xf numFmtId="4" fontId="5" fillId="2" borderId="3" xfId="0" applyNumberFormat="1" applyFont="1" applyFill="1" applyBorder="1" applyAlignment="1">
      <alignment horizontal="right" vertical="center"/>
    </xf>
    <xf numFmtId="4" fontId="15" fillId="0" borderId="3" xfId="0" applyNumberFormat="1" applyFont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7" fillId="2" borderId="7" xfId="0" quotePrefix="1" applyFont="1" applyFill="1" applyBorder="1" applyAlignment="1">
      <alignment horizontal="left" vertical="center" wrapText="1" indent="1"/>
    </xf>
    <xf numFmtId="0" fontId="7" fillId="2" borderId="7" xfId="0" applyNumberFormat="1" applyFont="1" applyFill="1" applyBorder="1" applyAlignment="1" applyProtection="1">
      <alignment horizontal="left" vertical="center" wrapText="1" indent="1"/>
    </xf>
    <xf numFmtId="0" fontId="7" fillId="2" borderId="10" xfId="0" applyNumberFormat="1" applyFont="1" applyFill="1" applyBorder="1" applyAlignment="1" applyProtection="1">
      <alignment horizontal="left" vertical="center" wrapText="1" indent="1"/>
    </xf>
    <xf numFmtId="4" fontId="18" fillId="0" borderId="11" xfId="0" applyNumberFormat="1" applyFont="1" applyBorder="1" applyAlignment="1">
      <alignment horizontal="right" vertical="center"/>
    </xf>
    <xf numFmtId="0" fontId="8" fillId="6" borderId="14" xfId="0" applyNumberFormat="1" applyFont="1" applyFill="1" applyBorder="1" applyAlignment="1" applyProtection="1">
      <alignment horizontal="left" vertical="center" wrapText="1" indent="1"/>
    </xf>
    <xf numFmtId="4" fontId="15" fillId="6" borderId="15" xfId="0" applyNumberFormat="1" applyFont="1" applyFill="1" applyBorder="1" applyAlignment="1">
      <alignment horizontal="right" vertical="center"/>
    </xf>
    <xf numFmtId="0" fontId="8" fillId="2" borderId="12" xfId="0" applyNumberFormat="1" applyFont="1" applyFill="1" applyBorder="1" applyAlignment="1" applyProtection="1">
      <alignment horizontal="left" vertical="center" wrapText="1"/>
    </xf>
    <xf numFmtId="4" fontId="5" fillId="2" borderId="13" xfId="0" applyNumberFormat="1" applyFont="1" applyFill="1" applyBorder="1" applyAlignment="1">
      <alignment horizontal="right" vertical="center"/>
    </xf>
    <xf numFmtId="0" fontId="8" fillId="5" borderId="14" xfId="0" applyNumberFormat="1" applyFont="1" applyFill="1" applyBorder="1" applyAlignment="1" applyProtection="1">
      <alignment horizontal="left" vertical="center" wrapText="1"/>
    </xf>
    <xf numFmtId="4" fontId="8" fillId="5" borderId="15" xfId="0" applyNumberFormat="1" applyFont="1" applyFill="1" applyBorder="1" applyAlignment="1" applyProtection="1">
      <alignment horizontal="right" vertical="center" wrapText="1"/>
    </xf>
    <xf numFmtId="4" fontId="17" fillId="2" borderId="11" xfId="0" applyNumberFormat="1" applyFont="1" applyFill="1" applyBorder="1" applyAlignment="1">
      <alignment horizontal="right" vertical="center"/>
    </xf>
    <xf numFmtId="4" fontId="5" fillId="5" borderId="15" xfId="0" applyNumberFormat="1" applyFont="1" applyFill="1" applyBorder="1" applyAlignment="1">
      <alignment horizontal="right" vertical="center"/>
    </xf>
    <xf numFmtId="0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15" xfId="0" applyNumberFormat="1" applyFont="1" applyFill="1" applyBorder="1" applyAlignment="1" applyProtection="1">
      <alignment horizontal="center" vertical="center" wrapText="1"/>
    </xf>
    <xf numFmtId="0" fontId="5" fillId="8" borderId="14" xfId="0" applyNumberFormat="1" applyFont="1" applyFill="1" applyBorder="1" applyAlignment="1" applyProtection="1">
      <alignment horizontal="center" vertical="center" wrapText="1"/>
    </xf>
    <xf numFmtId="0" fontId="5" fillId="8" borderId="15" xfId="0" applyNumberFormat="1" applyFont="1" applyFill="1" applyBorder="1" applyAlignment="1" applyProtection="1">
      <alignment horizontal="center" vertical="center" wrapText="1"/>
    </xf>
    <xf numFmtId="0" fontId="7" fillId="2" borderId="8" xfId="0" quotePrefix="1" applyFont="1" applyFill="1" applyBorder="1" applyAlignment="1">
      <alignment horizontal="left" vertical="center" wrapText="1"/>
    </xf>
    <xf numFmtId="4" fontId="17" fillId="2" borderId="9" xfId="0" applyNumberFormat="1" applyFont="1" applyFill="1" applyBorder="1" applyAlignment="1">
      <alignment horizontal="right"/>
    </xf>
    <xf numFmtId="4" fontId="18" fillId="0" borderId="9" xfId="0" applyNumberFormat="1" applyFont="1" applyBorder="1"/>
    <xf numFmtId="4" fontId="3" fillId="0" borderId="3" xfId="0" applyNumberFormat="1" applyFont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11" borderId="3" xfId="0" applyNumberFormat="1" applyFont="1" applyFill="1" applyBorder="1" applyAlignment="1" applyProtection="1">
      <alignment horizontal="left" vertical="center" wrapText="1"/>
    </xf>
    <xf numFmtId="4" fontId="5" fillId="11" borderId="3" xfId="0" applyNumberFormat="1" applyFont="1" applyFill="1" applyBorder="1" applyAlignment="1">
      <alignment horizontal="right"/>
    </xf>
    <xf numFmtId="0" fontId="8" fillId="11" borderId="3" xfId="0" quotePrefix="1" applyFont="1" applyFill="1" applyBorder="1" applyAlignment="1">
      <alignment horizontal="left" vertical="center"/>
    </xf>
    <xf numFmtId="0" fontId="22" fillId="11" borderId="3" xfId="0" quotePrefix="1" applyFont="1" applyFill="1" applyBorder="1" applyAlignment="1">
      <alignment horizontal="left" vertical="center"/>
    </xf>
    <xf numFmtId="0" fontId="8" fillId="11" borderId="3" xfId="0" quotePrefix="1" applyFont="1" applyFill="1" applyBorder="1" applyAlignment="1">
      <alignment horizontal="left" vertical="center" wrapText="1"/>
    </xf>
    <xf numFmtId="0" fontId="21" fillId="0" borderId="0" xfId="0" applyFont="1"/>
    <xf numFmtId="0" fontId="15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6" fillId="0" borderId="3" xfId="0" applyFont="1" applyBorder="1"/>
    <xf numFmtId="0" fontId="18" fillId="0" borderId="3" xfId="0" applyFont="1" applyBorder="1"/>
    <xf numFmtId="0" fontId="6" fillId="11" borderId="3" xfId="0" quotePrefix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/>
    </xf>
    <xf numFmtId="0" fontId="8" fillId="5" borderId="3" xfId="0" applyNumberFormat="1" applyFont="1" applyFill="1" applyBorder="1" applyAlignment="1" applyProtection="1">
      <alignment vertical="center" wrapText="1"/>
    </xf>
    <xf numFmtId="0" fontId="8" fillId="11" borderId="3" xfId="0" applyNumberFormat="1" applyFont="1" applyFill="1" applyBorder="1" applyAlignment="1" applyProtection="1">
      <alignment vertical="center" wrapText="1"/>
    </xf>
    <xf numFmtId="4" fontId="18" fillId="0" borderId="3" xfId="0" applyNumberFormat="1" applyFont="1" applyBorder="1" applyAlignment="1">
      <alignment horizontal="right"/>
    </xf>
    <xf numFmtId="0" fontId="6" fillId="12" borderId="3" xfId="0" quotePrefix="1" applyFont="1" applyFill="1" applyBorder="1" applyAlignment="1">
      <alignment horizontal="left" vertical="center"/>
    </xf>
    <xf numFmtId="0" fontId="6" fillId="12" borderId="3" xfId="0" quotePrefix="1" applyFont="1" applyFill="1" applyBorder="1" applyAlignment="1">
      <alignment horizontal="left" vertical="center" wrapText="1"/>
    </xf>
    <xf numFmtId="4" fontId="3" fillId="12" borderId="3" xfId="0" applyNumberFormat="1" applyFont="1" applyFill="1" applyBorder="1" applyAlignment="1">
      <alignment horizontal="right"/>
    </xf>
    <xf numFmtId="0" fontId="7" fillId="12" borderId="3" xfId="0" quotePrefix="1" applyFont="1" applyFill="1" applyBorder="1" applyAlignment="1">
      <alignment horizontal="left" vertical="center"/>
    </xf>
    <xf numFmtId="0" fontId="8" fillId="12" borderId="3" xfId="0" quotePrefix="1" applyFont="1" applyFill="1" applyBorder="1" applyAlignment="1">
      <alignment horizontal="left" vertical="center"/>
    </xf>
    <xf numFmtId="0" fontId="6" fillId="12" borderId="3" xfId="0" applyNumberFormat="1" applyFont="1" applyFill="1" applyBorder="1" applyAlignment="1" applyProtection="1">
      <alignment horizontal="left" vertical="center" wrapText="1"/>
    </xf>
    <xf numFmtId="4" fontId="17" fillId="12" borderId="3" xfId="0" applyNumberFormat="1" applyFont="1" applyFill="1" applyBorder="1" applyAlignment="1">
      <alignment horizontal="right"/>
    </xf>
    <xf numFmtId="0" fontId="15" fillId="12" borderId="3" xfId="0" applyFont="1" applyFill="1" applyBorder="1" applyAlignment="1">
      <alignment vertical="top" wrapText="1"/>
    </xf>
    <xf numFmtId="0" fontId="16" fillId="12" borderId="3" xfId="0" applyFont="1" applyFill="1" applyBorder="1" applyAlignment="1">
      <alignment vertical="top" wrapText="1"/>
    </xf>
    <xf numFmtId="4" fontId="18" fillId="0" borderId="3" xfId="0" applyNumberFormat="1" applyFont="1" applyBorder="1" applyAlignment="1">
      <alignment horizontal="right" wrapText="1"/>
    </xf>
    <xf numFmtId="4" fontId="16" fillId="12" borderId="3" xfId="0" applyNumberFormat="1" applyFont="1" applyFill="1" applyBorder="1" applyAlignment="1">
      <alignment horizontal="right" wrapText="1"/>
    </xf>
    <xf numFmtId="4" fontId="15" fillId="5" borderId="3" xfId="0" applyNumberFormat="1" applyFont="1" applyFill="1" applyBorder="1" applyAlignment="1">
      <alignment horizontal="right"/>
    </xf>
    <xf numFmtId="4" fontId="15" fillId="11" borderId="3" xfId="0" applyNumberFormat="1" applyFont="1" applyFill="1" applyBorder="1" applyAlignment="1">
      <alignment horizontal="right"/>
    </xf>
    <xf numFmtId="4" fontId="16" fillId="12" borderId="3" xfId="0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 applyProtection="1">
      <alignment horizontal="right" wrapText="1"/>
    </xf>
    <xf numFmtId="0" fontId="5" fillId="4" borderId="3" xfId="0" quotePrefix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>
      <alignment horizontal="right"/>
    </xf>
    <xf numFmtId="1" fontId="25" fillId="2" borderId="3" xfId="4" applyNumberFormat="1" applyFont="1" applyFill="1" applyBorder="1" applyAlignment="1">
      <alignment horizontal="center" vertical="center" wrapText="1"/>
    </xf>
    <xf numFmtId="1" fontId="25" fillId="2" borderId="4" xfId="4" applyNumberFormat="1" applyFont="1" applyFill="1" applyBorder="1" applyAlignment="1">
      <alignment horizontal="center" vertical="center" wrapText="1"/>
    </xf>
    <xf numFmtId="4" fontId="27" fillId="2" borderId="3" xfId="4" applyNumberFormat="1" applyFont="1" applyFill="1" applyBorder="1" applyAlignment="1">
      <alignment horizontal="right" vertical="center" wrapText="1"/>
    </xf>
    <xf numFmtId="4" fontId="28" fillId="2" borderId="3" xfId="4" applyNumberFormat="1" applyFont="1" applyFill="1" applyBorder="1" applyAlignment="1">
      <alignment horizontal="right" vertical="center" wrapText="1"/>
    </xf>
    <xf numFmtId="4" fontId="28" fillId="2" borderId="4" xfId="4" applyNumberFormat="1" applyFont="1" applyFill="1" applyBorder="1" applyAlignment="1">
      <alignment horizontal="right" vertical="center" wrapText="1"/>
    </xf>
    <xf numFmtId="4" fontId="25" fillId="2" borderId="3" xfId="4" applyNumberFormat="1" applyFont="1" applyFill="1" applyBorder="1" applyAlignment="1">
      <alignment horizontal="right" vertical="center" wrapText="1"/>
    </xf>
    <xf numFmtId="4" fontId="29" fillId="2" borderId="3" xfId="4" applyNumberFormat="1" applyFont="1" applyFill="1" applyBorder="1" applyAlignment="1">
      <alignment horizontal="righ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0" fontId="27" fillId="2" borderId="4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center"/>
    </xf>
    <xf numFmtId="0" fontId="28" fillId="2" borderId="2" xfId="4" applyFont="1" applyFill="1" applyBorder="1" applyAlignment="1">
      <alignment horizontal="left" vertical="center"/>
    </xf>
    <xf numFmtId="0" fontId="28" fillId="2" borderId="4" xfId="4" applyFont="1" applyFill="1" applyBorder="1" applyAlignment="1">
      <alignment horizontal="left" vertical="center"/>
    </xf>
    <xf numFmtId="4" fontId="24" fillId="4" borderId="3" xfId="4" applyNumberFormat="1" applyFont="1" applyFill="1" applyBorder="1" applyAlignment="1">
      <alignment horizontal="right" vertical="center" wrapText="1"/>
    </xf>
    <xf numFmtId="4" fontId="15" fillId="13" borderId="3" xfId="2" applyNumberFormat="1" applyFont="1" applyFill="1" applyBorder="1" applyAlignment="1" applyProtection="1">
      <alignment horizontal="right" vertical="center" wrapText="1"/>
    </xf>
    <xf numFmtId="4" fontId="15" fillId="14" borderId="3" xfId="2" applyNumberFormat="1" applyFont="1" applyFill="1" applyBorder="1" applyAlignment="1" applyProtection="1">
      <alignment horizontal="right" vertical="center" wrapText="1"/>
    </xf>
    <xf numFmtId="4" fontId="30" fillId="13" borderId="3" xfId="2" applyNumberFormat="1" applyFont="1" applyFill="1" applyBorder="1" applyAlignment="1" applyProtection="1">
      <alignment horizontal="right" vertical="center" wrapText="1"/>
    </xf>
    <xf numFmtId="4" fontId="31" fillId="15" borderId="3" xfId="4" applyNumberFormat="1" applyFont="1" applyFill="1" applyBorder="1" applyAlignment="1">
      <alignment horizontal="right" vertical="center" wrapText="1"/>
    </xf>
    <xf numFmtId="4" fontId="26" fillId="15" borderId="3" xfId="4" applyNumberFormat="1" applyFont="1" applyFill="1" applyBorder="1" applyAlignment="1">
      <alignment horizontal="right" vertical="center" wrapText="1"/>
    </xf>
    <xf numFmtId="0" fontId="32" fillId="0" borderId="0" xfId="0" applyFont="1"/>
    <xf numFmtId="0" fontId="8" fillId="16" borderId="1" xfId="0" applyFont="1" applyFill="1" applyBorder="1" applyAlignment="1">
      <alignment horizontal="left" vertical="center"/>
    </xf>
    <xf numFmtId="0" fontId="6" fillId="16" borderId="2" xfId="0" applyNumberFormat="1" applyFont="1" applyFill="1" applyBorder="1" applyAlignment="1" applyProtection="1">
      <alignment vertical="center"/>
    </xf>
    <xf numFmtId="4" fontId="3" fillId="16" borderId="3" xfId="0" applyNumberFormat="1" applyFont="1" applyFill="1" applyBorder="1" applyAlignment="1" applyProtection="1">
      <alignment horizontal="right" vertical="center" wrapText="1"/>
    </xf>
    <xf numFmtId="4" fontId="6" fillId="16" borderId="3" xfId="0" applyNumberFormat="1" applyFont="1" applyFill="1" applyBorder="1" applyAlignment="1" applyProtection="1">
      <alignment horizontal="right" vertical="center"/>
    </xf>
    <xf numFmtId="4" fontId="6" fillId="16" borderId="3" xfId="0" applyNumberFormat="1" applyFont="1" applyFill="1" applyBorder="1" applyAlignment="1" applyProtection="1">
      <alignment horizontal="right" vertical="center" wrapText="1"/>
    </xf>
    <xf numFmtId="0" fontId="13" fillId="7" borderId="20" xfId="0" applyNumberFormat="1" applyFont="1" applyFill="1" applyBorder="1" applyAlignment="1" applyProtection="1">
      <alignment horizontal="center" vertical="center" wrapText="1"/>
    </xf>
    <xf numFmtId="0" fontId="13" fillId="7" borderId="21" xfId="0" applyNumberFormat="1" applyFont="1" applyFill="1" applyBorder="1" applyAlignment="1" applyProtection="1">
      <alignment horizontal="center" vertical="center" wrapText="1"/>
    </xf>
    <xf numFmtId="4" fontId="18" fillId="0" borderId="3" xfId="0" applyNumberFormat="1" applyFont="1" applyBorder="1"/>
    <xf numFmtId="0" fontId="8" fillId="2" borderId="22" xfId="0" applyNumberFormat="1" applyFont="1" applyFill="1" applyBorder="1" applyAlignment="1" applyProtection="1">
      <alignment horizontal="left" vertical="center" wrapText="1"/>
    </xf>
    <xf numFmtId="4" fontId="5" fillId="2" borderId="23" xfId="0" applyNumberFormat="1" applyFont="1" applyFill="1" applyBorder="1" applyAlignment="1">
      <alignment horizontal="right"/>
    </xf>
    <xf numFmtId="4" fontId="15" fillId="0" borderId="23" xfId="0" applyNumberFormat="1" applyFont="1" applyBorder="1"/>
    <xf numFmtId="0" fontId="7" fillId="2" borderId="7" xfId="0" quotePrefix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5" fillId="2" borderId="3" xfId="0" applyNumberFormat="1" applyFont="1" applyFill="1" applyBorder="1" applyAlignment="1" applyProtection="1">
      <alignment horizontal="left" vertical="center" wrapText="1"/>
    </xf>
    <xf numFmtId="0" fontId="36" fillId="0" borderId="0" xfId="0" applyFont="1"/>
    <xf numFmtId="0" fontId="38" fillId="2" borderId="3" xfId="0" applyNumberFormat="1" applyFont="1" applyFill="1" applyBorder="1" applyAlignment="1" applyProtection="1">
      <alignment horizontal="left" vertical="center" wrapText="1"/>
    </xf>
    <xf numFmtId="0" fontId="38" fillId="2" borderId="3" xfId="0" applyFont="1" applyFill="1" applyBorder="1" applyAlignment="1">
      <alignment horizontal="left" vertical="center"/>
    </xf>
    <xf numFmtId="0" fontId="38" fillId="2" borderId="3" xfId="0" applyNumberFormat="1" applyFont="1" applyFill="1" applyBorder="1" applyAlignment="1" applyProtection="1">
      <alignment horizontal="left" vertical="center"/>
    </xf>
    <xf numFmtId="0" fontId="38" fillId="2" borderId="3" xfId="0" applyNumberFormat="1" applyFont="1" applyFill="1" applyBorder="1" applyAlignment="1" applyProtection="1">
      <alignment vertical="center" wrapText="1"/>
    </xf>
    <xf numFmtId="2" fontId="37" fillId="2" borderId="3" xfId="0" applyNumberFormat="1" applyFont="1" applyFill="1" applyBorder="1" applyAlignment="1">
      <alignment horizontal="right"/>
    </xf>
    <xf numFmtId="2" fontId="34" fillId="2" borderId="3" xfId="0" applyNumberFormat="1" applyFont="1" applyFill="1" applyBorder="1" applyAlignment="1">
      <alignment horizontal="center"/>
    </xf>
    <xf numFmtId="0" fontId="13" fillId="18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0" fontId="4" fillId="7" borderId="14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33" fillId="5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2" fontId="34" fillId="2" borderId="3" xfId="0" applyNumberFormat="1" applyFont="1" applyFill="1" applyBorder="1" applyAlignment="1" applyProtection="1">
      <alignment horizontal="center" wrapText="1"/>
    </xf>
    <xf numFmtId="0" fontId="5" fillId="7" borderId="24" xfId="0" applyNumberFormat="1" applyFont="1" applyFill="1" applyBorder="1" applyAlignment="1" applyProtection="1">
      <alignment horizontal="center" vertical="center" wrapText="1"/>
    </xf>
    <xf numFmtId="4" fontId="31" fillId="17" borderId="3" xfId="4" applyNumberFormat="1" applyFont="1" applyFill="1" applyBorder="1" applyAlignment="1">
      <alignment horizontal="righ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4" fontId="31" fillId="2" borderId="3" xfId="4" applyNumberFormat="1" applyFont="1" applyFill="1" applyBorder="1" applyAlignment="1">
      <alignment horizontal="right" vertical="center" wrapText="1"/>
    </xf>
    <xf numFmtId="4" fontId="42" fillId="2" borderId="3" xfId="4" applyNumberFormat="1" applyFont="1" applyFill="1" applyBorder="1" applyAlignment="1">
      <alignment horizontal="right" vertical="center" wrapText="1"/>
    </xf>
    <xf numFmtId="0" fontId="0" fillId="2" borderId="0" xfId="0" applyFill="1"/>
    <xf numFmtId="0" fontId="8" fillId="6" borderId="25" xfId="0" applyNumberFormat="1" applyFont="1" applyFill="1" applyBorder="1" applyAlignment="1" applyProtection="1">
      <alignment horizontal="left" vertical="center" wrapText="1" indent="1"/>
    </xf>
    <xf numFmtId="4" fontId="15" fillId="6" borderId="26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4" fontId="15" fillId="0" borderId="3" xfId="0" applyNumberFormat="1" applyFont="1" applyBorder="1" applyAlignment="1">
      <alignment horizontal="right" vertical="center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40" fillId="0" borderId="0" xfId="0" applyFont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16" borderId="1" xfId="0" applyNumberFormat="1" applyFont="1" applyFill="1" applyBorder="1" applyAlignment="1" applyProtection="1">
      <alignment horizontal="left" vertical="center" wrapText="1"/>
    </xf>
    <xf numFmtId="0" fontId="8" fillId="16" borderId="2" xfId="0" applyNumberFormat="1" applyFont="1" applyFill="1" applyBorder="1" applyAlignment="1" applyProtection="1">
      <alignment horizontal="left" vertical="center" wrapText="1"/>
    </xf>
    <xf numFmtId="0" fontId="8" fillId="16" borderId="4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4" xfId="0" quotePrefix="1" applyFont="1" applyFill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horizontal="center" wrapText="1"/>
    </xf>
    <xf numFmtId="0" fontId="13" fillId="4" borderId="2" xfId="0" quotePrefix="1" applyFont="1" applyFill="1" applyBorder="1" applyAlignment="1">
      <alignment horizontal="center" wrapText="1"/>
    </xf>
    <xf numFmtId="0" fontId="13" fillId="4" borderId="4" xfId="0" quotePrefix="1" applyFont="1" applyFill="1" applyBorder="1" applyAlignment="1">
      <alignment horizont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16" borderId="1" xfId="0" quotePrefix="1" applyNumberFormat="1" applyFont="1" applyFill="1" applyBorder="1" applyAlignment="1" applyProtection="1">
      <alignment horizontal="left" vertical="center" wrapText="1"/>
    </xf>
    <xf numFmtId="0" fontId="8" fillId="16" borderId="2" xfId="0" quotePrefix="1" applyNumberFormat="1" applyFont="1" applyFill="1" applyBorder="1" applyAlignment="1" applyProtection="1">
      <alignment horizontal="left" vertical="center" wrapText="1"/>
    </xf>
    <xf numFmtId="0" fontId="8" fillId="16" borderId="4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39" fillId="2" borderId="5" xfId="0" applyNumberFormat="1" applyFont="1" applyFill="1" applyBorder="1" applyAlignment="1" applyProtection="1">
      <alignment horizontal="center" vertical="center" wrapText="1"/>
    </xf>
    <xf numFmtId="0" fontId="41" fillId="2" borderId="5" xfId="0" applyNumberFormat="1" applyFont="1" applyFill="1" applyBorder="1" applyAlignment="1" applyProtection="1">
      <alignment horizontal="center" vertical="center" wrapText="1"/>
    </xf>
    <xf numFmtId="0" fontId="5" fillId="16" borderId="1" xfId="0" quotePrefix="1" applyFont="1" applyFill="1" applyBorder="1" applyAlignment="1">
      <alignment horizontal="left" wrapText="1"/>
    </xf>
    <xf numFmtId="0" fontId="5" fillId="16" borderId="2" xfId="0" quotePrefix="1" applyFont="1" applyFill="1" applyBorder="1" applyAlignment="1">
      <alignment horizontal="left" wrapText="1"/>
    </xf>
    <xf numFmtId="0" fontId="5" fillId="16" borderId="4" xfId="0" quotePrefix="1" applyFont="1" applyFill="1" applyBorder="1" applyAlignment="1">
      <alignment horizontal="left" wrapText="1"/>
    </xf>
    <xf numFmtId="0" fontId="5" fillId="18" borderId="3" xfId="0" quotePrefix="1" applyFont="1" applyFill="1" applyBorder="1" applyAlignment="1">
      <alignment horizontal="center" vertical="center" wrapText="1"/>
    </xf>
    <xf numFmtId="0" fontId="13" fillId="18" borderId="1" xfId="0" quotePrefix="1" applyFont="1" applyFill="1" applyBorder="1" applyAlignment="1">
      <alignment horizontal="center" vertical="center" wrapText="1"/>
    </xf>
    <xf numFmtId="0" fontId="13" fillId="18" borderId="2" xfId="0" quotePrefix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2" xfId="0" applyNumberFormat="1" applyFont="1" applyFill="1" applyBorder="1" applyAlignment="1" applyProtection="1">
      <alignment horizontal="center" vertical="center" wrapText="1"/>
    </xf>
    <xf numFmtId="0" fontId="5" fillId="7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 wrapText="1"/>
    </xf>
    <xf numFmtId="0" fontId="13" fillId="5" borderId="2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4" fontId="24" fillId="2" borderId="11" xfId="4" applyNumberFormat="1" applyFont="1" applyFill="1" applyBorder="1" applyAlignment="1">
      <alignment horizontal="center" vertical="center" wrapText="1"/>
    </xf>
    <xf numFmtId="4" fontId="24" fillId="2" borderId="13" xfId="4" applyNumberFormat="1" applyFont="1" applyFill="1" applyBorder="1" applyAlignment="1">
      <alignment horizontal="center" vertical="center" wrapText="1"/>
    </xf>
    <xf numFmtId="0" fontId="24" fillId="2" borderId="16" xfId="4" applyFont="1" applyFill="1" applyBorder="1" applyAlignment="1">
      <alignment horizontal="center" vertical="center" wrapText="1"/>
    </xf>
    <xf numFmtId="0" fontId="24" fillId="2" borderId="6" xfId="4" applyFont="1" applyFill="1" applyBorder="1" applyAlignment="1">
      <alignment horizontal="center" vertical="center" wrapText="1"/>
    </xf>
    <xf numFmtId="0" fontId="24" fillId="2" borderId="17" xfId="4" applyFont="1" applyFill="1" applyBorder="1" applyAlignment="1">
      <alignment horizontal="center" vertical="center" wrapText="1"/>
    </xf>
    <xf numFmtId="0" fontId="24" fillId="2" borderId="18" xfId="4" applyFont="1" applyFill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 wrapText="1"/>
    </xf>
    <xf numFmtId="0" fontId="24" fillId="2" borderId="19" xfId="4" applyFont="1" applyFill="1" applyBorder="1" applyAlignment="1">
      <alignment horizontal="center" vertical="center" wrapText="1"/>
    </xf>
    <xf numFmtId="0" fontId="24" fillId="4" borderId="1" xfId="4" applyFont="1" applyFill="1" applyBorder="1" applyAlignment="1">
      <alignment horizontal="left" vertical="center" wrapText="1"/>
    </xf>
    <xf numFmtId="0" fontId="24" fillId="4" borderId="2" xfId="4" applyFont="1" applyFill="1" applyBorder="1" applyAlignment="1">
      <alignment horizontal="left" vertical="center" wrapText="1"/>
    </xf>
    <xf numFmtId="0" fontId="24" fillId="4" borderId="4" xfId="4" applyFont="1" applyFill="1" applyBorder="1" applyAlignment="1">
      <alignment horizontal="left" vertical="center" wrapText="1"/>
    </xf>
    <xf numFmtId="4" fontId="24" fillId="4" borderId="1" xfId="4" applyNumberFormat="1" applyFont="1" applyFill="1" applyBorder="1" applyAlignment="1">
      <alignment horizontal="center" vertical="center" wrapText="1"/>
    </xf>
    <xf numFmtId="4" fontId="24" fillId="4" borderId="2" xfId="4" applyNumberFormat="1" applyFont="1" applyFill="1" applyBorder="1" applyAlignment="1">
      <alignment horizontal="center" vertical="center" wrapText="1"/>
    </xf>
    <xf numFmtId="10" fontId="15" fillId="4" borderId="1" xfId="4" applyNumberFormat="1" applyFont="1" applyFill="1" applyBorder="1" applyAlignment="1">
      <alignment horizontal="center" vertical="center" wrapText="1"/>
    </xf>
    <xf numFmtId="10" fontId="15" fillId="4" borderId="2" xfId="4" applyNumberFormat="1" applyFont="1" applyFill="1" applyBorder="1" applyAlignment="1">
      <alignment horizontal="center" vertical="center" wrapText="1"/>
    </xf>
    <xf numFmtId="0" fontId="25" fillId="2" borderId="3" xfId="4" applyFont="1" applyFill="1" applyBorder="1" applyAlignment="1">
      <alignment horizontal="center" vertical="center" wrapText="1"/>
    </xf>
    <xf numFmtId="0" fontId="24" fillId="4" borderId="3" xfId="4" applyFont="1" applyFill="1" applyBorder="1" applyAlignment="1">
      <alignment horizontal="left" vertical="center" wrapText="1"/>
    </xf>
    <xf numFmtId="0" fontId="15" fillId="14" borderId="3" xfId="2" applyNumberFormat="1" applyFont="1" applyFill="1" applyBorder="1" applyAlignment="1" applyProtection="1">
      <alignment horizontal="left" vertical="center" wrapText="1"/>
    </xf>
    <xf numFmtId="0" fontId="31" fillId="15" borderId="3" xfId="3" applyNumberFormat="1" applyFont="1" applyFill="1" applyBorder="1" applyAlignment="1" applyProtection="1">
      <alignment horizontal="left" vertical="center" wrapText="1"/>
    </xf>
    <xf numFmtId="0" fontId="31" fillId="15" borderId="3" xfId="4" applyFont="1" applyFill="1" applyBorder="1" applyAlignment="1">
      <alignment horizontal="left" vertical="center" wrapText="1"/>
    </xf>
    <xf numFmtId="0" fontId="28" fillId="2" borderId="3" xfId="4" applyFont="1" applyFill="1" applyBorder="1" applyAlignment="1">
      <alignment horizontal="left" vertical="center" wrapText="1"/>
    </xf>
    <xf numFmtId="0" fontId="27" fillId="2" borderId="3" xfId="4" applyFont="1" applyFill="1" applyBorder="1" applyAlignment="1">
      <alignment horizontal="left" vertical="center" wrapText="1"/>
    </xf>
    <xf numFmtId="0" fontId="15" fillId="13" borderId="1" xfId="2" applyNumberFormat="1" applyFont="1" applyFill="1" applyBorder="1" applyAlignment="1" applyProtection="1">
      <alignment horizontal="left" vertical="center" wrapText="1"/>
    </xf>
    <xf numFmtId="0" fontId="15" fillId="13" borderId="2" xfId="2" applyNumberFormat="1" applyFont="1" applyFill="1" applyBorder="1" applyAlignment="1" applyProtection="1">
      <alignment horizontal="left" vertical="center" wrapText="1"/>
    </xf>
    <xf numFmtId="0" fontId="15" fillId="13" borderId="4" xfId="2" applyNumberFormat="1" applyFont="1" applyFill="1" applyBorder="1" applyAlignment="1" applyProtection="1">
      <alignment horizontal="lef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0" fontId="28" fillId="2" borderId="2" xfId="4" applyFont="1" applyFill="1" applyBorder="1" applyAlignment="1">
      <alignment horizontal="left" vertical="center" wrapText="1"/>
    </xf>
    <xf numFmtId="0" fontId="15" fillId="14" borderId="4" xfId="2" applyNumberFormat="1" applyFont="1" applyFill="1" applyBorder="1" applyAlignment="1" applyProtection="1">
      <alignment horizontal="left" vertical="center" wrapText="1"/>
    </xf>
    <xf numFmtId="0" fontId="15" fillId="14" borderId="2" xfId="2" applyNumberFormat="1" applyFont="1" applyFill="1" applyBorder="1" applyAlignment="1" applyProtection="1">
      <alignment horizontal="left" vertical="center" wrapText="1"/>
    </xf>
    <xf numFmtId="0" fontId="27" fillId="2" borderId="1" xfId="4" applyFont="1" applyFill="1" applyBorder="1" applyAlignment="1">
      <alignment horizontal="left" vertical="center" wrapText="1"/>
    </xf>
    <xf numFmtId="0" fontId="27" fillId="2" borderId="4" xfId="4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15" fillId="14" borderId="1" xfId="2" applyNumberFormat="1" applyFont="1" applyFill="1" applyBorder="1" applyAlignment="1" applyProtection="1">
      <alignment horizontal="left" vertical="center" wrapText="1"/>
    </xf>
    <xf numFmtId="0" fontId="31" fillId="15" borderId="1" xfId="3" applyNumberFormat="1" applyFont="1" applyFill="1" applyBorder="1" applyAlignment="1" applyProtection="1">
      <alignment horizontal="left" vertical="center" wrapText="1"/>
    </xf>
    <xf numFmtId="0" fontId="31" fillId="15" borderId="4" xfId="3" applyNumberFormat="1" applyFont="1" applyFill="1" applyBorder="1" applyAlignment="1" applyProtection="1">
      <alignment horizontal="left" vertical="center" wrapText="1"/>
    </xf>
    <xf numFmtId="0" fontId="31" fillId="15" borderId="1" xfId="4" applyFont="1" applyFill="1" applyBorder="1" applyAlignment="1">
      <alignment horizontal="left" vertical="center" wrapText="1"/>
    </xf>
    <xf numFmtId="0" fontId="31" fillId="15" borderId="2" xfId="4" applyFont="1" applyFill="1" applyBorder="1" applyAlignment="1">
      <alignment horizontal="left" vertical="center" wrapText="1"/>
    </xf>
    <xf numFmtId="0" fontId="31" fillId="15" borderId="4" xfId="4" applyFont="1" applyFill="1" applyBorder="1" applyAlignment="1">
      <alignment horizontal="left" vertical="center" wrapText="1"/>
    </xf>
    <xf numFmtId="0" fontId="27" fillId="2" borderId="1" xfId="4" applyFont="1" applyFill="1" applyBorder="1" applyAlignment="1">
      <alignment horizontal="left" vertical="top" wrapText="1"/>
    </xf>
    <xf numFmtId="0" fontId="27" fillId="2" borderId="2" xfId="4" applyFont="1" applyFill="1" applyBorder="1" applyAlignment="1">
      <alignment horizontal="left" vertical="top" wrapText="1"/>
    </xf>
    <xf numFmtId="0" fontId="27" fillId="2" borderId="4" xfId="4" applyFont="1" applyFill="1" applyBorder="1" applyAlignment="1">
      <alignment horizontal="left" vertical="top" wrapText="1"/>
    </xf>
    <xf numFmtId="0" fontId="28" fillId="2" borderId="1" xfId="4" applyFont="1" applyFill="1" applyBorder="1" applyAlignment="1">
      <alignment vertical="center" wrapText="1"/>
    </xf>
    <xf numFmtId="0" fontId="28" fillId="2" borderId="2" xfId="4" applyFont="1" applyFill="1" applyBorder="1" applyAlignment="1">
      <alignment vertical="center" wrapText="1"/>
    </xf>
    <xf numFmtId="0" fontId="28" fillId="2" borderId="4" xfId="4" applyFont="1" applyFill="1" applyBorder="1" applyAlignment="1">
      <alignment vertical="center" wrapText="1"/>
    </xf>
    <xf numFmtId="0" fontId="26" fillId="15" borderId="1" xfId="4" applyFont="1" applyFill="1" applyBorder="1" applyAlignment="1">
      <alignment horizontal="left" vertical="center" wrapText="1"/>
    </xf>
    <xf numFmtId="0" fontId="26" fillId="15" borderId="2" xfId="4" applyFont="1" applyFill="1" applyBorder="1" applyAlignment="1">
      <alignment horizontal="left" vertical="center" wrapText="1"/>
    </xf>
    <xf numFmtId="0" fontId="26" fillId="15" borderId="4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center"/>
    </xf>
    <xf numFmtId="0" fontId="28" fillId="2" borderId="2" xfId="4" applyFont="1" applyFill="1" applyBorder="1" applyAlignment="1">
      <alignment horizontal="left" vertical="center"/>
    </xf>
    <xf numFmtId="0" fontId="28" fillId="2" borderId="4" xfId="4" applyFont="1" applyFill="1" applyBorder="1" applyAlignment="1">
      <alignment horizontal="left" vertical="center"/>
    </xf>
    <xf numFmtId="0" fontId="28" fillId="2" borderId="1" xfId="4" applyFont="1" applyFill="1" applyBorder="1" applyAlignment="1">
      <alignment horizontal="left" vertical="top" wrapText="1"/>
    </xf>
    <xf numFmtId="0" fontId="28" fillId="2" borderId="2" xfId="4" applyFont="1" applyFill="1" applyBorder="1" applyAlignment="1">
      <alignment horizontal="left" vertical="top" wrapText="1"/>
    </xf>
    <xf numFmtId="0" fontId="28" fillId="2" borderId="4" xfId="4" applyFont="1" applyFill="1" applyBorder="1" applyAlignment="1">
      <alignment horizontal="left" vertical="top" wrapText="1"/>
    </xf>
    <xf numFmtId="0" fontId="26" fillId="15" borderId="3" xfId="4" applyFont="1" applyFill="1" applyBorder="1" applyAlignment="1">
      <alignment horizontal="left" vertical="center" wrapText="1"/>
    </xf>
    <xf numFmtId="0" fontId="31" fillId="17" borderId="3" xfId="3" applyNumberFormat="1" applyFont="1" applyFill="1" applyBorder="1" applyAlignment="1" applyProtection="1">
      <alignment horizontal="left" vertical="center" wrapText="1"/>
    </xf>
    <xf numFmtId="0" fontId="31" fillId="17" borderId="3" xfId="4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43" fillId="0" borderId="0" xfId="0" applyFont="1"/>
    <xf numFmtId="0" fontId="10" fillId="0" borderId="0" xfId="0" applyFont="1"/>
    <xf numFmtId="0" fontId="44" fillId="0" borderId="0" xfId="0" applyFont="1" applyAlignment="1">
      <alignment vertical="center"/>
    </xf>
    <xf numFmtId="0" fontId="44" fillId="0" borderId="0" xfId="0" applyFont="1" applyAlignment="1"/>
  </cellXfs>
  <cellStyles count="5">
    <cellStyle name="Bad" xfId="2" builtinId="27"/>
    <cellStyle name="Neutral" xfId="3" builtinId="28"/>
    <cellStyle name="Normal" xfId="0" builtinId="0"/>
    <cellStyle name="Normalno 2" xfId="4" xr:uid="{2801CB1D-BBA8-43CE-B667-B9C2EF670FE9}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C4FC6A"/>
      <color rgb="FFFFFFE5"/>
      <color rgb="FFE5F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466725</xdr:colOff>
      <xdr:row>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87E767-639C-42E6-B126-E57653A1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4667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76200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FA8FDC-86E2-441A-ACD1-A11CBB1B0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0002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63A5-1095-42B3-9398-D292C90EF184}">
  <dimension ref="A1:I49"/>
  <sheetViews>
    <sheetView workbookViewId="0">
      <selection activeCell="A18" sqref="A18:I22"/>
    </sheetView>
  </sheetViews>
  <sheetFormatPr defaultRowHeight="15" x14ac:dyDescent="0.25"/>
  <cols>
    <col min="1" max="1" width="9.140625" customWidth="1"/>
  </cols>
  <sheetData>
    <row r="1" spans="1:9" ht="15.75" x14ac:dyDescent="0.25">
      <c r="A1" s="259"/>
      <c r="B1" s="259"/>
      <c r="C1" s="259"/>
    </row>
    <row r="2" spans="1:9" ht="15.75" x14ac:dyDescent="0.25">
      <c r="A2" s="259"/>
      <c r="C2" s="259"/>
    </row>
    <row r="3" spans="1:9" ht="15.75" x14ac:dyDescent="0.25">
      <c r="A3" s="259"/>
      <c r="B3" s="259"/>
      <c r="C3" s="259"/>
    </row>
    <row r="4" spans="1:9" ht="15.75" x14ac:dyDescent="0.25">
      <c r="A4" s="259"/>
      <c r="B4" s="259"/>
      <c r="C4" s="259"/>
    </row>
    <row r="5" spans="1:9" ht="15" customHeight="1" x14ac:dyDescent="0.25">
      <c r="A5" s="260" t="s">
        <v>107</v>
      </c>
      <c r="B5" s="134"/>
      <c r="C5" s="134"/>
      <c r="D5" s="134"/>
      <c r="E5" s="134"/>
      <c r="F5" s="134"/>
      <c r="G5" s="134"/>
      <c r="H5" s="134"/>
      <c r="I5" s="134"/>
    </row>
    <row r="6" spans="1:9" ht="15" customHeight="1" x14ac:dyDescent="0.25">
      <c r="A6" s="260" t="s">
        <v>178</v>
      </c>
      <c r="B6" s="260"/>
      <c r="C6" s="135"/>
      <c r="D6" s="135"/>
      <c r="E6" s="135"/>
      <c r="F6" s="135"/>
      <c r="G6" s="135"/>
      <c r="H6" s="135"/>
      <c r="I6" s="135"/>
    </row>
    <row r="7" spans="1:9" ht="15" customHeight="1" x14ac:dyDescent="0.25">
      <c r="A7" s="260" t="s">
        <v>179</v>
      </c>
      <c r="B7" s="260"/>
      <c r="C7" s="135"/>
      <c r="D7" s="135"/>
      <c r="E7" s="135"/>
      <c r="F7" s="135"/>
      <c r="G7" s="135"/>
      <c r="H7" s="135"/>
      <c r="I7" s="135"/>
    </row>
    <row r="8" spans="1:9" ht="15" customHeight="1" x14ac:dyDescent="0.25">
      <c r="A8" s="260" t="s">
        <v>180</v>
      </c>
      <c r="B8" s="260"/>
      <c r="C8" s="135"/>
      <c r="D8" s="135"/>
      <c r="E8" s="135"/>
      <c r="F8" s="135"/>
      <c r="G8" s="135"/>
      <c r="H8" s="135"/>
      <c r="I8" s="135"/>
    </row>
    <row r="9" spans="1:9" ht="15" customHeight="1" x14ac:dyDescent="0.25">
      <c r="A9" s="135"/>
      <c r="B9" s="135"/>
      <c r="C9" s="135"/>
      <c r="D9" s="135"/>
      <c r="E9" s="135"/>
      <c r="F9" s="135"/>
      <c r="G9" s="135"/>
      <c r="H9" s="135"/>
      <c r="I9" s="135"/>
    </row>
    <row r="10" spans="1:9" ht="15" customHeight="1" x14ac:dyDescent="0.25">
      <c r="A10" s="260" t="s">
        <v>214</v>
      </c>
      <c r="B10" s="258" t="s">
        <v>212</v>
      </c>
      <c r="C10" s="135"/>
      <c r="D10" s="135"/>
      <c r="E10" s="135"/>
      <c r="F10" s="135"/>
      <c r="G10" s="135"/>
      <c r="H10" s="135"/>
      <c r="I10" s="135"/>
    </row>
    <row r="11" spans="1:9" ht="15.75" x14ac:dyDescent="0.25">
      <c r="A11" s="261" t="s">
        <v>213</v>
      </c>
      <c r="B11" s="258" t="s">
        <v>215</v>
      </c>
      <c r="C11" s="136"/>
      <c r="D11" s="136"/>
      <c r="E11" s="136"/>
      <c r="F11" s="136"/>
      <c r="G11" s="136"/>
      <c r="H11" s="136"/>
      <c r="I11" s="136"/>
    </row>
    <row r="12" spans="1:9" ht="15.75" x14ac:dyDescent="0.25">
      <c r="A12" s="136" t="s">
        <v>216</v>
      </c>
      <c r="B12" s="136"/>
      <c r="C12" s="136"/>
      <c r="D12" s="136"/>
      <c r="E12" s="136"/>
      <c r="F12" s="136"/>
      <c r="G12" s="136"/>
      <c r="H12" s="136"/>
      <c r="I12" s="136"/>
    </row>
    <row r="13" spans="1:9" ht="15.75" x14ac:dyDescent="0.25">
      <c r="A13" s="136"/>
      <c r="B13" s="136"/>
      <c r="C13" s="136"/>
      <c r="D13" s="136"/>
      <c r="E13" s="136"/>
      <c r="F13" s="136"/>
      <c r="G13" s="136"/>
      <c r="H13" s="136"/>
      <c r="I13" s="136"/>
    </row>
    <row r="14" spans="1:9" ht="15.75" x14ac:dyDescent="0.25">
      <c r="A14" s="136"/>
      <c r="B14" s="136"/>
      <c r="C14" s="136"/>
      <c r="D14" s="136"/>
      <c r="E14" s="136"/>
      <c r="F14" s="136"/>
      <c r="G14" s="136"/>
      <c r="H14" s="136"/>
      <c r="I14" s="136"/>
    </row>
    <row r="15" spans="1:9" ht="15.75" x14ac:dyDescent="0.25">
      <c r="A15" s="136"/>
      <c r="B15" s="136"/>
      <c r="C15" s="136"/>
      <c r="D15" s="136"/>
      <c r="E15" s="136"/>
      <c r="F15" s="136"/>
      <c r="G15" s="136"/>
      <c r="H15" s="136"/>
      <c r="I15" s="136"/>
    </row>
    <row r="18" spans="1:9" x14ac:dyDescent="0.25">
      <c r="A18" s="154" t="s">
        <v>217</v>
      </c>
      <c r="B18" s="154"/>
      <c r="C18" s="154"/>
      <c r="D18" s="154"/>
      <c r="E18" s="154"/>
      <c r="F18" s="154"/>
      <c r="G18" s="154"/>
      <c r="H18" s="154"/>
      <c r="I18" s="154"/>
    </row>
    <row r="19" spans="1:9" x14ac:dyDescent="0.25">
      <c r="A19" s="154"/>
      <c r="B19" s="154"/>
      <c r="C19" s="154"/>
      <c r="D19" s="154"/>
      <c r="E19" s="154"/>
      <c r="F19" s="154"/>
      <c r="G19" s="154"/>
      <c r="H19" s="154"/>
      <c r="I19" s="154"/>
    </row>
    <row r="20" spans="1:9" x14ac:dyDescent="0.25">
      <c r="A20" s="154"/>
      <c r="B20" s="154"/>
      <c r="C20" s="154"/>
      <c r="D20" s="154"/>
      <c r="E20" s="154"/>
      <c r="F20" s="154"/>
      <c r="G20" s="154"/>
      <c r="H20" s="154"/>
      <c r="I20" s="154"/>
    </row>
    <row r="21" spans="1:9" x14ac:dyDescent="0.25">
      <c r="A21" s="154"/>
      <c r="B21" s="154"/>
      <c r="C21" s="154"/>
      <c r="D21" s="154"/>
      <c r="E21" s="154"/>
      <c r="F21" s="154"/>
      <c r="G21" s="154"/>
      <c r="H21" s="154"/>
      <c r="I21" s="154"/>
    </row>
    <row r="22" spans="1:9" x14ac:dyDescent="0.25">
      <c r="A22" s="154"/>
      <c r="B22" s="154"/>
      <c r="C22" s="154"/>
      <c r="D22" s="154"/>
      <c r="E22" s="154"/>
      <c r="F22" s="154"/>
      <c r="G22" s="154"/>
      <c r="H22" s="154"/>
      <c r="I22" s="154"/>
    </row>
    <row r="46" spans="1:4" x14ac:dyDescent="0.25">
      <c r="A46" s="106"/>
      <c r="B46" s="106"/>
      <c r="C46" s="106"/>
      <c r="D46" s="106"/>
    </row>
    <row r="47" spans="1:4" x14ac:dyDescent="0.25">
      <c r="A47" s="106"/>
      <c r="B47" s="106"/>
      <c r="C47" s="106"/>
      <c r="D47" s="106"/>
    </row>
    <row r="48" spans="1:4" x14ac:dyDescent="0.25">
      <c r="A48" s="106"/>
      <c r="B48" s="106"/>
      <c r="C48" s="106"/>
      <c r="D48" s="106"/>
    </row>
    <row r="49" spans="1:4" x14ac:dyDescent="0.25">
      <c r="A49" s="106"/>
      <c r="B49" s="106"/>
      <c r="C49" s="106"/>
      <c r="D49" s="106"/>
    </row>
  </sheetData>
  <mergeCells count="1">
    <mergeCell ref="A18:I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7"/>
  <sheetViews>
    <sheetView zoomScaleNormal="100" workbookViewId="0">
      <selection activeCell="J16" sqref="J16"/>
    </sheetView>
  </sheetViews>
  <sheetFormatPr defaultRowHeight="15" x14ac:dyDescent="0.25"/>
  <cols>
    <col min="5" max="5" width="16.42578125" customWidth="1"/>
    <col min="6" max="6" width="14.28515625" customWidth="1"/>
    <col min="7" max="7" width="15.28515625" customWidth="1"/>
    <col min="8" max="8" width="13.28515625" customWidth="1"/>
    <col min="9" max="9" width="25.28515625" customWidth="1"/>
  </cols>
  <sheetData>
    <row r="1" spans="1:9" ht="18" customHeight="1" x14ac:dyDescent="0.25">
      <c r="A1" s="156"/>
      <c r="B1" s="156"/>
      <c r="C1" s="156"/>
      <c r="D1" s="156"/>
      <c r="E1" s="156"/>
      <c r="F1" s="156"/>
      <c r="G1" s="156"/>
      <c r="H1" s="156"/>
      <c r="I1" s="2"/>
    </row>
    <row r="2" spans="1:9" ht="15.75" customHeight="1" x14ac:dyDescent="0.25">
      <c r="A2" s="156" t="s">
        <v>11</v>
      </c>
      <c r="B2" s="156"/>
      <c r="C2" s="156"/>
      <c r="D2" s="156"/>
      <c r="E2" s="156"/>
      <c r="F2" s="156"/>
      <c r="G2" s="156"/>
      <c r="H2" s="156"/>
      <c r="I2" s="10"/>
    </row>
    <row r="3" spans="1:9" ht="15.75" x14ac:dyDescent="0.25">
      <c r="A3" s="156"/>
      <c r="B3" s="156"/>
      <c r="C3" s="156"/>
      <c r="D3" s="156"/>
      <c r="E3" s="156"/>
      <c r="F3" s="156"/>
      <c r="G3" s="156"/>
      <c r="H3" s="156"/>
      <c r="I3" s="3"/>
    </row>
    <row r="4" spans="1:9" ht="18" customHeight="1" x14ac:dyDescent="0.25">
      <c r="A4" s="156" t="s">
        <v>32</v>
      </c>
      <c r="B4" s="156"/>
      <c r="C4" s="156"/>
      <c r="D4" s="156"/>
      <c r="E4" s="156"/>
      <c r="F4" s="156"/>
      <c r="G4" s="156"/>
      <c r="H4" s="156"/>
      <c r="I4" s="9"/>
    </row>
    <row r="5" spans="1:9" ht="18" customHeight="1" x14ac:dyDescent="0.25">
      <c r="A5" s="156"/>
      <c r="B5" s="156"/>
      <c r="C5" s="156"/>
      <c r="D5" s="156"/>
      <c r="E5" s="156"/>
      <c r="F5" s="156"/>
      <c r="G5" s="156"/>
      <c r="H5" s="156"/>
      <c r="I5" s="9"/>
    </row>
    <row r="6" spans="1:9" ht="18" customHeight="1" x14ac:dyDescent="0.25">
      <c r="A6" s="183" t="s">
        <v>36</v>
      </c>
      <c r="B6" s="183"/>
      <c r="C6" s="183"/>
      <c r="D6" s="183"/>
      <c r="E6" s="183"/>
      <c r="F6" s="183"/>
      <c r="G6" s="183"/>
      <c r="H6" s="183"/>
    </row>
    <row r="7" spans="1:9" ht="51" x14ac:dyDescent="0.25">
      <c r="A7" s="167" t="s">
        <v>7</v>
      </c>
      <c r="B7" s="168"/>
      <c r="C7" s="168"/>
      <c r="D7" s="168"/>
      <c r="E7" s="169"/>
      <c r="F7" s="85" t="s">
        <v>181</v>
      </c>
      <c r="G7" s="85" t="s">
        <v>182</v>
      </c>
      <c r="H7" s="85" t="s">
        <v>183</v>
      </c>
    </row>
    <row r="8" spans="1:9" x14ac:dyDescent="0.25">
      <c r="A8" s="170">
        <v>1</v>
      </c>
      <c r="B8" s="171"/>
      <c r="C8" s="171"/>
      <c r="D8" s="171"/>
      <c r="E8" s="172"/>
      <c r="F8" s="50">
        <v>2</v>
      </c>
      <c r="G8" s="50">
        <v>3</v>
      </c>
      <c r="H8" s="50">
        <v>4</v>
      </c>
    </row>
    <row r="9" spans="1:9" x14ac:dyDescent="0.25">
      <c r="A9" s="160" t="s">
        <v>17</v>
      </c>
      <c r="B9" s="162"/>
      <c r="C9" s="162"/>
      <c r="D9" s="162"/>
      <c r="E9" s="163"/>
      <c r="F9" s="86">
        <v>3210680</v>
      </c>
      <c r="G9" s="86">
        <v>286026</v>
      </c>
      <c r="H9" s="86">
        <f>F9+G9</f>
        <v>3496706</v>
      </c>
    </row>
    <row r="10" spans="1:9" x14ac:dyDescent="0.25">
      <c r="A10" s="164" t="s">
        <v>16</v>
      </c>
      <c r="B10" s="165"/>
      <c r="C10" s="165"/>
      <c r="D10" s="165"/>
      <c r="E10" s="166"/>
      <c r="F10" s="86">
        <v>0</v>
      </c>
      <c r="G10" s="86">
        <v>0</v>
      </c>
      <c r="H10" s="86">
        <v>0</v>
      </c>
    </row>
    <row r="11" spans="1:9" x14ac:dyDescent="0.25">
      <c r="A11" s="157" t="s">
        <v>0</v>
      </c>
      <c r="B11" s="158"/>
      <c r="C11" s="158"/>
      <c r="D11" s="158"/>
      <c r="E11" s="159"/>
      <c r="F11" s="110">
        <f t="shared" ref="F11:H11" si="0">SUM(F9:F10)</f>
        <v>3210680</v>
      </c>
      <c r="G11" s="110">
        <f t="shared" si="0"/>
        <v>286026</v>
      </c>
      <c r="H11" s="110">
        <f t="shared" si="0"/>
        <v>3496706</v>
      </c>
    </row>
    <row r="12" spans="1:9" x14ac:dyDescent="0.25">
      <c r="A12" s="179" t="s">
        <v>18</v>
      </c>
      <c r="B12" s="180"/>
      <c r="C12" s="180"/>
      <c r="D12" s="180"/>
      <c r="E12" s="181"/>
      <c r="F12" s="86">
        <v>3136780</v>
      </c>
      <c r="G12" s="86">
        <v>280587</v>
      </c>
      <c r="H12" s="86">
        <f>F12+G12</f>
        <v>3417367</v>
      </c>
    </row>
    <row r="13" spans="1:9" x14ac:dyDescent="0.25">
      <c r="A13" s="173" t="s">
        <v>19</v>
      </c>
      <c r="B13" s="174"/>
      <c r="C13" s="174"/>
      <c r="D13" s="174"/>
      <c r="E13" s="175"/>
      <c r="F13" s="46">
        <v>73900</v>
      </c>
      <c r="G13" s="46">
        <v>14689</v>
      </c>
      <c r="H13" s="86">
        <f>F13+G13</f>
        <v>88589</v>
      </c>
    </row>
    <row r="14" spans="1:9" x14ac:dyDescent="0.25">
      <c r="A14" s="107" t="s">
        <v>1</v>
      </c>
      <c r="B14" s="108"/>
      <c r="C14" s="108"/>
      <c r="D14" s="108"/>
      <c r="E14" s="108"/>
      <c r="F14" s="110">
        <f t="shared" ref="F14:H14" si="1">SUM(F12:F13)</f>
        <v>3210680</v>
      </c>
      <c r="G14" s="110">
        <f t="shared" si="1"/>
        <v>295276</v>
      </c>
      <c r="H14" s="110">
        <f t="shared" si="1"/>
        <v>3505956</v>
      </c>
    </row>
    <row r="15" spans="1:9" x14ac:dyDescent="0.25">
      <c r="A15" s="176" t="s">
        <v>2</v>
      </c>
      <c r="B15" s="177"/>
      <c r="C15" s="177"/>
      <c r="D15" s="177"/>
      <c r="E15" s="178"/>
      <c r="F15" s="111">
        <f t="shared" ref="F15:H15" si="2">F11-F14</f>
        <v>0</v>
      </c>
      <c r="G15" s="111">
        <v>0</v>
      </c>
      <c r="H15" s="111">
        <f t="shared" si="2"/>
        <v>-9250</v>
      </c>
    </row>
    <row r="16" spans="1:9" ht="18" x14ac:dyDescent="0.25">
      <c r="A16" s="182"/>
      <c r="B16" s="182"/>
      <c r="C16" s="182"/>
      <c r="D16" s="182"/>
      <c r="E16" s="182"/>
      <c r="F16" s="182"/>
      <c r="G16" s="182"/>
      <c r="H16" s="182"/>
      <c r="I16" s="1"/>
    </row>
    <row r="17" spans="1:45" ht="18" customHeight="1" x14ac:dyDescent="0.25">
      <c r="A17" s="184" t="s">
        <v>35</v>
      </c>
      <c r="B17" s="184"/>
      <c r="C17" s="184"/>
      <c r="D17" s="184"/>
      <c r="E17" s="184"/>
      <c r="F17" s="184"/>
      <c r="G17" s="184"/>
      <c r="H17" s="184"/>
      <c r="I17" s="1"/>
    </row>
    <row r="18" spans="1:45" ht="51" x14ac:dyDescent="0.25">
      <c r="A18" s="188" t="s">
        <v>7</v>
      </c>
      <c r="B18" s="188"/>
      <c r="C18" s="188"/>
      <c r="D18" s="188"/>
      <c r="E18" s="188"/>
      <c r="F18" s="85" t="s">
        <v>181</v>
      </c>
      <c r="G18" s="85" t="s">
        <v>182</v>
      </c>
      <c r="H18" s="85" t="s">
        <v>183</v>
      </c>
    </row>
    <row r="19" spans="1:45" x14ac:dyDescent="0.25">
      <c r="A19" s="189">
        <v>1</v>
      </c>
      <c r="B19" s="190"/>
      <c r="C19" s="190"/>
      <c r="D19" s="190"/>
      <c r="E19" s="190"/>
      <c r="F19" s="128">
        <v>3</v>
      </c>
      <c r="G19" s="128"/>
      <c r="H19" s="128">
        <v>4</v>
      </c>
    </row>
    <row r="20" spans="1:45" ht="15.75" customHeight="1" x14ac:dyDescent="0.25">
      <c r="A20" s="160" t="s">
        <v>20</v>
      </c>
      <c r="B20" s="162"/>
      <c r="C20" s="162"/>
      <c r="D20" s="162"/>
      <c r="E20" s="162"/>
      <c r="F20" s="46">
        <v>0</v>
      </c>
      <c r="G20" s="46">
        <v>0</v>
      </c>
      <c r="H20" s="46">
        <v>0</v>
      </c>
    </row>
    <row r="21" spans="1:45" x14ac:dyDescent="0.25">
      <c r="A21" s="160" t="s">
        <v>21</v>
      </c>
      <c r="B21" s="161"/>
      <c r="C21" s="161"/>
      <c r="D21" s="161"/>
      <c r="E21" s="161"/>
      <c r="F21" s="46">
        <v>0</v>
      </c>
      <c r="G21" s="46">
        <v>0</v>
      </c>
      <c r="H21" s="46">
        <v>0</v>
      </c>
    </row>
    <row r="22" spans="1:45" ht="15" customHeight="1" x14ac:dyDescent="0.25">
      <c r="A22" s="185" t="s">
        <v>31</v>
      </c>
      <c r="B22" s="186"/>
      <c r="C22" s="186"/>
      <c r="D22" s="186"/>
      <c r="E22" s="187"/>
      <c r="F22" s="109">
        <v>0</v>
      </c>
      <c r="G22" s="109">
        <v>0</v>
      </c>
      <c r="H22" s="109">
        <v>0</v>
      </c>
    </row>
    <row r="23" spans="1:45" s="13" customFormat="1" ht="15" customHeight="1" x14ac:dyDescent="0.25">
      <c r="A23" s="160" t="s">
        <v>175</v>
      </c>
      <c r="B23" s="161"/>
      <c r="C23" s="161"/>
      <c r="D23" s="161"/>
      <c r="E23" s="161"/>
      <c r="F23" s="46">
        <v>0</v>
      </c>
      <c r="G23" s="46">
        <v>9248.4699999999993</v>
      </c>
      <c r="H23" s="46">
        <v>9250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s="16" customFormat="1" x14ac:dyDescent="0.25">
      <c r="A24" s="185" t="s">
        <v>39</v>
      </c>
      <c r="B24" s="186"/>
      <c r="C24" s="186"/>
      <c r="D24" s="186"/>
      <c r="E24" s="187"/>
      <c r="F24" s="109">
        <v>0</v>
      </c>
      <c r="G24" s="109">
        <v>0</v>
      </c>
      <c r="H24" s="109"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6" spans="1:45" x14ac:dyDescent="0.25">
      <c r="A26" s="11"/>
      <c r="B26" s="11"/>
      <c r="C26" s="11"/>
      <c r="D26" s="11"/>
      <c r="E26" s="11"/>
      <c r="F26" s="11"/>
      <c r="G26" s="11"/>
      <c r="H26" s="11"/>
    </row>
    <row r="27" spans="1:45" x14ac:dyDescent="0.25">
      <c r="A27" s="155"/>
      <c r="B27" s="155"/>
      <c r="C27" s="155"/>
      <c r="D27" s="155"/>
      <c r="E27" s="155"/>
      <c r="F27" s="155"/>
      <c r="G27" s="155"/>
      <c r="H27" s="155"/>
    </row>
  </sheetData>
  <mergeCells count="24">
    <mergeCell ref="A6:H6"/>
    <mergeCell ref="A17:H17"/>
    <mergeCell ref="A24:E24"/>
    <mergeCell ref="A22:E22"/>
    <mergeCell ref="A23:E23"/>
    <mergeCell ref="A18:E18"/>
    <mergeCell ref="A19:E19"/>
    <mergeCell ref="A20:E20"/>
    <mergeCell ref="A27:H27"/>
    <mergeCell ref="A1:H1"/>
    <mergeCell ref="A11:E11"/>
    <mergeCell ref="A21:E21"/>
    <mergeCell ref="A9:E9"/>
    <mergeCell ref="A10:E10"/>
    <mergeCell ref="A7:E7"/>
    <mergeCell ref="A8:E8"/>
    <mergeCell ref="A13:E13"/>
    <mergeCell ref="A15:E15"/>
    <mergeCell ref="A12:E12"/>
    <mergeCell ref="A3:H3"/>
    <mergeCell ref="A5:H5"/>
    <mergeCell ref="A16:H16"/>
    <mergeCell ref="A4:H4"/>
    <mergeCell ref="A2:H2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6"/>
  <sheetViews>
    <sheetView zoomScaleNormal="100" workbookViewId="0">
      <selection sqref="A1:H96"/>
    </sheetView>
  </sheetViews>
  <sheetFormatPr defaultRowHeight="15" x14ac:dyDescent="0.25"/>
  <cols>
    <col min="1" max="2" width="4" customWidth="1"/>
    <col min="3" max="3" width="5.42578125" customWidth="1"/>
    <col min="4" max="4" width="5.7109375" customWidth="1"/>
    <col min="5" max="5" width="45" customWidth="1"/>
    <col min="6" max="6" width="12.5703125" customWidth="1"/>
    <col min="7" max="7" width="14.5703125" customWidth="1"/>
    <col min="8" max="8" width="14.140625" customWidth="1"/>
  </cols>
  <sheetData>
    <row r="1" spans="1:8" ht="15.75" x14ac:dyDescent="0.25">
      <c r="A1" s="156"/>
      <c r="B1" s="156"/>
      <c r="C1" s="156"/>
      <c r="D1" s="156"/>
      <c r="E1" s="156"/>
      <c r="F1" s="156"/>
      <c r="G1" s="156"/>
      <c r="H1" s="156"/>
    </row>
    <row r="2" spans="1:8" ht="15.75" customHeight="1" x14ac:dyDescent="0.25">
      <c r="A2" s="156" t="s">
        <v>11</v>
      </c>
      <c r="B2" s="156"/>
      <c r="C2" s="156"/>
      <c r="D2" s="156"/>
      <c r="E2" s="156"/>
      <c r="F2" s="156"/>
      <c r="G2" s="156"/>
      <c r="H2" s="156"/>
    </row>
    <row r="3" spans="1:8" ht="15.75" x14ac:dyDescent="0.25">
      <c r="A3" s="156"/>
      <c r="B3" s="156"/>
      <c r="C3" s="156"/>
      <c r="D3" s="156"/>
      <c r="E3" s="156"/>
      <c r="F3" s="156"/>
      <c r="G3" s="156"/>
      <c r="H3" s="156"/>
    </row>
    <row r="4" spans="1:8" ht="15.75" customHeight="1" x14ac:dyDescent="0.25">
      <c r="A4" s="156" t="s">
        <v>34</v>
      </c>
      <c r="B4" s="156"/>
      <c r="C4" s="156"/>
      <c r="D4" s="156"/>
      <c r="E4" s="156"/>
      <c r="F4" s="156"/>
      <c r="G4" s="156"/>
      <c r="H4" s="156"/>
    </row>
    <row r="5" spans="1:8" ht="15.75" x14ac:dyDescent="0.25">
      <c r="A5" s="156"/>
      <c r="B5" s="156"/>
      <c r="C5" s="156"/>
      <c r="D5" s="156"/>
      <c r="E5" s="156"/>
      <c r="F5" s="156"/>
      <c r="G5" s="156"/>
      <c r="H5" s="156"/>
    </row>
    <row r="6" spans="1:8" ht="15.75" customHeight="1" x14ac:dyDescent="0.25">
      <c r="A6" s="156" t="s">
        <v>185</v>
      </c>
      <c r="B6" s="156"/>
      <c r="C6" s="156"/>
      <c r="D6" s="156"/>
      <c r="E6" s="156"/>
      <c r="F6" s="156"/>
      <c r="G6" s="156"/>
      <c r="H6" s="156"/>
    </row>
    <row r="7" spans="1:8" ht="15.75" x14ac:dyDescent="0.25">
      <c r="A7" s="194"/>
      <c r="B7" s="194"/>
      <c r="C7" s="194"/>
      <c r="D7" s="194"/>
      <c r="E7" s="194"/>
      <c r="F7" s="194"/>
      <c r="G7" s="194"/>
      <c r="H7" s="194"/>
    </row>
    <row r="8" spans="1:8" ht="51.75" customHeight="1" x14ac:dyDescent="0.25">
      <c r="A8" s="191" t="s">
        <v>7</v>
      </c>
      <c r="B8" s="192"/>
      <c r="C8" s="192"/>
      <c r="D8" s="192"/>
      <c r="E8" s="193"/>
      <c r="F8" s="51" t="s">
        <v>181</v>
      </c>
      <c r="G8" s="51" t="s">
        <v>182</v>
      </c>
      <c r="H8" s="51" t="s">
        <v>183</v>
      </c>
    </row>
    <row r="9" spans="1:8" x14ac:dyDescent="0.25">
      <c r="A9" s="191">
        <v>1</v>
      </c>
      <c r="B9" s="192"/>
      <c r="C9" s="192"/>
      <c r="D9" s="192"/>
      <c r="E9" s="193"/>
      <c r="F9" s="51">
        <v>3</v>
      </c>
      <c r="G9" s="51"/>
      <c r="H9" s="51">
        <v>4</v>
      </c>
    </row>
    <row r="10" spans="1:8" x14ac:dyDescent="0.25">
      <c r="A10" s="52"/>
      <c r="B10" s="52"/>
      <c r="C10" s="52"/>
      <c r="D10" s="52"/>
      <c r="E10" s="52" t="s">
        <v>30</v>
      </c>
      <c r="F10" s="53">
        <f t="shared" ref="F10:H10" si="0">F11</f>
        <v>3210680</v>
      </c>
      <c r="G10" s="53">
        <f t="shared" si="0"/>
        <v>286026</v>
      </c>
      <c r="H10" s="81">
        <f t="shared" si="0"/>
        <v>3496706</v>
      </c>
    </row>
    <row r="11" spans="1:8" x14ac:dyDescent="0.25">
      <c r="A11" s="52">
        <v>6</v>
      </c>
      <c r="B11" s="52"/>
      <c r="C11" s="52"/>
      <c r="D11" s="52"/>
      <c r="E11" s="52" t="s">
        <v>3</v>
      </c>
      <c r="F11" s="53">
        <f t="shared" ref="F11:H11" si="1">F12+F20+F23+F26+F32</f>
        <v>3210680</v>
      </c>
      <c r="G11" s="53">
        <f t="shared" si="1"/>
        <v>286026</v>
      </c>
      <c r="H11" s="53">
        <f t="shared" si="1"/>
        <v>3496706</v>
      </c>
    </row>
    <row r="12" spans="1:8" ht="25.5" x14ac:dyDescent="0.25">
      <c r="A12" s="54"/>
      <c r="B12" s="54">
        <v>63</v>
      </c>
      <c r="C12" s="54"/>
      <c r="D12" s="54"/>
      <c r="E12" s="54" t="s">
        <v>13</v>
      </c>
      <c r="F12" s="55">
        <f t="shared" ref="F12:H12" si="2">F13+F15+F18</f>
        <v>2518200</v>
      </c>
      <c r="G12" s="55">
        <f t="shared" si="2"/>
        <v>119626</v>
      </c>
      <c r="H12" s="82">
        <f t="shared" si="2"/>
        <v>2637826</v>
      </c>
    </row>
    <row r="13" spans="1:8" ht="25.5" x14ac:dyDescent="0.25">
      <c r="A13" s="70"/>
      <c r="B13" s="70"/>
      <c r="C13" s="70">
        <v>633</v>
      </c>
      <c r="D13" s="70"/>
      <c r="E13" s="71" t="s">
        <v>40</v>
      </c>
      <c r="F13" s="72">
        <f t="shared" ref="F13:H13" si="3">F14</f>
        <v>0</v>
      </c>
      <c r="G13" s="72">
        <f t="shared" si="3"/>
        <v>0</v>
      </c>
      <c r="H13" s="83">
        <f t="shared" si="3"/>
        <v>0</v>
      </c>
    </row>
    <row r="14" spans="1:8" ht="25.5" x14ac:dyDescent="0.25">
      <c r="A14" s="4"/>
      <c r="B14" s="4"/>
      <c r="C14" s="4"/>
      <c r="D14" s="5">
        <v>6331</v>
      </c>
      <c r="E14" s="7" t="s">
        <v>41</v>
      </c>
      <c r="F14" s="47">
        <v>0</v>
      </c>
      <c r="G14" s="47">
        <v>0</v>
      </c>
      <c r="H14" s="47">
        <f>F14+G14</f>
        <v>0</v>
      </c>
    </row>
    <row r="15" spans="1:8" ht="25.5" x14ac:dyDescent="0.25">
      <c r="A15" s="70"/>
      <c r="B15" s="70"/>
      <c r="C15" s="73">
        <v>636</v>
      </c>
      <c r="D15" s="73"/>
      <c r="E15" s="71" t="s">
        <v>42</v>
      </c>
      <c r="F15" s="72">
        <f t="shared" ref="F15:H15" si="4">SUM(F16:F17)</f>
        <v>2518200</v>
      </c>
      <c r="G15" s="72">
        <f t="shared" si="4"/>
        <v>119626</v>
      </c>
      <c r="H15" s="83">
        <f t="shared" si="4"/>
        <v>2637826</v>
      </c>
    </row>
    <row r="16" spans="1:8" ht="25.5" x14ac:dyDescent="0.25">
      <c r="A16" s="4"/>
      <c r="B16" s="4"/>
      <c r="C16" s="5"/>
      <c r="D16" s="5">
        <v>6361</v>
      </c>
      <c r="E16" s="48" t="s">
        <v>43</v>
      </c>
      <c r="F16" s="47">
        <v>2479200</v>
      </c>
      <c r="G16" s="47">
        <v>112566</v>
      </c>
      <c r="H16" s="47">
        <f>F16+G16</f>
        <v>2591766</v>
      </c>
    </row>
    <row r="17" spans="1:9" ht="25.5" x14ac:dyDescent="0.25">
      <c r="A17" s="4"/>
      <c r="B17" s="8"/>
      <c r="C17" s="5"/>
      <c r="D17" s="5">
        <v>6362</v>
      </c>
      <c r="E17" s="48" t="s">
        <v>44</v>
      </c>
      <c r="F17" s="47">
        <v>39000</v>
      </c>
      <c r="G17" s="47">
        <v>7060</v>
      </c>
      <c r="H17" s="47">
        <f>F17+G17</f>
        <v>46060</v>
      </c>
    </row>
    <row r="18" spans="1:9" x14ac:dyDescent="0.25">
      <c r="A18" s="70"/>
      <c r="B18" s="74"/>
      <c r="C18" s="73">
        <v>638</v>
      </c>
      <c r="D18" s="73"/>
      <c r="E18" s="75" t="s">
        <v>45</v>
      </c>
      <c r="F18" s="72">
        <f t="shared" ref="F18:H18" si="5">F19</f>
        <v>0</v>
      </c>
      <c r="G18" s="72">
        <f t="shared" si="5"/>
        <v>0</v>
      </c>
      <c r="H18" s="83">
        <f t="shared" si="5"/>
        <v>0</v>
      </c>
    </row>
    <row r="19" spans="1:9" x14ac:dyDescent="0.25">
      <c r="A19" s="4"/>
      <c r="B19" s="4"/>
      <c r="C19" s="5"/>
      <c r="D19" s="5">
        <v>6381</v>
      </c>
      <c r="E19" s="48" t="s">
        <v>46</v>
      </c>
      <c r="F19" s="47">
        <v>0</v>
      </c>
      <c r="G19" s="47">
        <v>0</v>
      </c>
      <c r="H19" s="47">
        <f>F19+G19</f>
        <v>0</v>
      </c>
      <c r="I19" s="59"/>
    </row>
    <row r="20" spans="1:9" x14ac:dyDescent="0.25">
      <c r="A20" s="56"/>
      <c r="B20" s="56">
        <v>64</v>
      </c>
      <c r="C20" s="57"/>
      <c r="D20" s="57"/>
      <c r="E20" s="54" t="s">
        <v>47</v>
      </c>
      <c r="F20" s="84">
        <f t="shared" ref="F20:H21" si="6">F21</f>
        <v>0</v>
      </c>
      <c r="G20" s="84">
        <f t="shared" si="6"/>
        <v>0</v>
      </c>
      <c r="H20" s="84">
        <f t="shared" si="6"/>
        <v>0</v>
      </c>
    </row>
    <row r="21" spans="1:9" ht="30.75" customHeight="1" x14ac:dyDescent="0.25">
      <c r="A21" s="70"/>
      <c r="B21" s="70"/>
      <c r="C21" s="73">
        <v>641</v>
      </c>
      <c r="D21" s="73"/>
      <c r="E21" s="71" t="s">
        <v>48</v>
      </c>
      <c r="F21" s="72">
        <f t="shared" si="6"/>
        <v>0</v>
      </c>
      <c r="G21" s="72">
        <f t="shared" si="6"/>
        <v>0</v>
      </c>
      <c r="H21" s="83">
        <f t="shared" si="6"/>
        <v>0</v>
      </c>
    </row>
    <row r="22" spans="1:9" x14ac:dyDescent="0.25">
      <c r="A22" s="4"/>
      <c r="B22" s="4"/>
      <c r="C22" s="4"/>
      <c r="D22" s="5">
        <v>6413</v>
      </c>
      <c r="E22" s="7" t="s">
        <v>49</v>
      </c>
      <c r="F22" s="47">
        <v>0</v>
      </c>
      <c r="G22" s="47">
        <v>0</v>
      </c>
      <c r="H22" s="47">
        <f>F22+G22</f>
        <v>0</v>
      </c>
    </row>
    <row r="23" spans="1:9" ht="25.5" x14ac:dyDescent="0.25">
      <c r="A23" s="56"/>
      <c r="B23" s="56">
        <v>65</v>
      </c>
      <c r="C23" s="56"/>
      <c r="D23" s="56"/>
      <c r="E23" s="58" t="s">
        <v>176</v>
      </c>
      <c r="F23" s="55">
        <f t="shared" ref="F23:H24" si="7">F24</f>
        <v>66470</v>
      </c>
      <c r="G23" s="55">
        <f t="shared" si="7"/>
        <v>-4382</v>
      </c>
      <c r="H23" s="82">
        <f t="shared" si="7"/>
        <v>62088</v>
      </c>
    </row>
    <row r="24" spans="1:9" x14ac:dyDescent="0.25">
      <c r="A24" s="70"/>
      <c r="B24" s="70"/>
      <c r="C24" s="70">
        <v>652</v>
      </c>
      <c r="D24" s="70"/>
      <c r="E24" s="71" t="s">
        <v>50</v>
      </c>
      <c r="F24" s="72">
        <f t="shared" si="7"/>
        <v>66470</v>
      </c>
      <c r="G24" s="72">
        <f t="shared" si="7"/>
        <v>-4382</v>
      </c>
      <c r="H24" s="83">
        <f t="shared" si="7"/>
        <v>62088</v>
      </c>
    </row>
    <row r="25" spans="1:9" x14ac:dyDescent="0.25">
      <c r="A25" s="4"/>
      <c r="B25" s="4"/>
      <c r="C25" s="4"/>
      <c r="D25" s="5">
        <v>6526</v>
      </c>
      <c r="E25" s="7" t="s">
        <v>51</v>
      </c>
      <c r="F25" s="47">
        <v>66470</v>
      </c>
      <c r="G25" s="47">
        <v>-4382</v>
      </c>
      <c r="H25" s="47">
        <f>F25+G25</f>
        <v>62088</v>
      </c>
    </row>
    <row r="26" spans="1:9" ht="38.25" x14ac:dyDescent="0.25">
      <c r="A26" s="56"/>
      <c r="B26" s="56">
        <v>66</v>
      </c>
      <c r="C26" s="56"/>
      <c r="D26" s="56"/>
      <c r="E26" s="58" t="s">
        <v>52</v>
      </c>
      <c r="F26" s="55">
        <f t="shared" ref="F26:H26" si="8">F27+F29</f>
        <v>4000</v>
      </c>
      <c r="G26" s="55">
        <f t="shared" si="8"/>
        <v>6662</v>
      </c>
      <c r="H26" s="82">
        <f t="shared" si="8"/>
        <v>10662</v>
      </c>
    </row>
    <row r="27" spans="1:9" ht="25.5" x14ac:dyDescent="0.25">
      <c r="A27" s="70"/>
      <c r="B27" s="70"/>
      <c r="C27" s="70">
        <v>661</v>
      </c>
      <c r="D27" s="70"/>
      <c r="E27" s="71" t="s">
        <v>53</v>
      </c>
      <c r="F27" s="72">
        <f t="shared" ref="F27:H27" si="9">F28</f>
        <v>4000</v>
      </c>
      <c r="G27" s="72">
        <f t="shared" si="9"/>
        <v>0</v>
      </c>
      <c r="H27" s="83">
        <f t="shared" si="9"/>
        <v>4000</v>
      </c>
    </row>
    <row r="28" spans="1:9" x14ac:dyDescent="0.25">
      <c r="A28" s="4"/>
      <c r="B28" s="4"/>
      <c r="C28" s="4"/>
      <c r="D28" s="5">
        <v>6615</v>
      </c>
      <c r="E28" s="7" t="s">
        <v>54</v>
      </c>
      <c r="F28" s="47">
        <v>4000</v>
      </c>
      <c r="G28" s="47">
        <v>0</v>
      </c>
      <c r="H28" s="47">
        <v>4000</v>
      </c>
    </row>
    <row r="29" spans="1:9" ht="38.25" x14ac:dyDescent="0.25">
      <c r="A29" s="70"/>
      <c r="B29" s="70"/>
      <c r="C29" s="70">
        <v>663</v>
      </c>
      <c r="D29" s="70"/>
      <c r="E29" s="71" t="s">
        <v>55</v>
      </c>
      <c r="F29" s="72">
        <f t="shared" ref="F29:H29" si="10">SUM(F30:F31)</f>
        <v>0</v>
      </c>
      <c r="G29" s="72">
        <f t="shared" si="10"/>
        <v>6662</v>
      </c>
      <c r="H29" s="83">
        <f t="shared" si="10"/>
        <v>6662</v>
      </c>
    </row>
    <row r="30" spans="1:9" x14ac:dyDescent="0.25">
      <c r="A30" s="4"/>
      <c r="B30" s="4"/>
      <c r="C30" s="4"/>
      <c r="D30" s="5">
        <v>6631</v>
      </c>
      <c r="E30" s="7" t="s">
        <v>57</v>
      </c>
      <c r="F30" s="47">
        <v>0</v>
      </c>
      <c r="G30" s="47">
        <v>652</v>
      </c>
      <c r="H30" s="47">
        <f>F30+G30</f>
        <v>652</v>
      </c>
    </row>
    <row r="31" spans="1:9" x14ac:dyDescent="0.25">
      <c r="A31" s="4"/>
      <c r="B31" s="4"/>
      <c r="C31" s="4"/>
      <c r="D31" s="5">
        <v>6632</v>
      </c>
      <c r="E31" s="7" t="s">
        <v>56</v>
      </c>
      <c r="F31" s="47">
        <v>0</v>
      </c>
      <c r="G31" s="47">
        <v>6010</v>
      </c>
      <c r="H31" s="47">
        <f>F31+G31</f>
        <v>6010</v>
      </c>
    </row>
    <row r="32" spans="1:9" ht="25.5" x14ac:dyDescent="0.25">
      <c r="A32" s="56"/>
      <c r="B32" s="56">
        <v>67</v>
      </c>
      <c r="C32" s="56"/>
      <c r="D32" s="56"/>
      <c r="E32" s="58" t="s">
        <v>58</v>
      </c>
      <c r="F32" s="55">
        <f t="shared" ref="F32:H32" si="11">F33</f>
        <v>622010</v>
      </c>
      <c r="G32" s="55">
        <f t="shared" si="11"/>
        <v>164120</v>
      </c>
      <c r="H32" s="82">
        <f t="shared" si="11"/>
        <v>786130</v>
      </c>
    </row>
    <row r="33" spans="1:8" ht="25.5" x14ac:dyDescent="0.25">
      <c r="A33" s="70"/>
      <c r="B33" s="70"/>
      <c r="C33" s="70">
        <v>671</v>
      </c>
      <c r="D33" s="70"/>
      <c r="E33" s="71" t="s">
        <v>59</v>
      </c>
      <c r="F33" s="72">
        <f t="shared" ref="F33:H33" si="12">SUM(F34:F35)</f>
        <v>622010</v>
      </c>
      <c r="G33" s="72">
        <f t="shared" si="12"/>
        <v>164120</v>
      </c>
      <c r="H33" s="83">
        <f t="shared" si="12"/>
        <v>786130</v>
      </c>
    </row>
    <row r="34" spans="1:8" ht="25.5" x14ac:dyDescent="0.25">
      <c r="A34" s="4"/>
      <c r="B34" s="4"/>
      <c r="C34" s="4"/>
      <c r="D34" s="5">
        <v>6711</v>
      </c>
      <c r="E34" s="7" t="s">
        <v>60</v>
      </c>
      <c r="F34" s="47">
        <v>595010</v>
      </c>
      <c r="G34" s="47">
        <v>164120</v>
      </c>
      <c r="H34" s="69">
        <f>F34+G34</f>
        <v>759130</v>
      </c>
    </row>
    <row r="35" spans="1:8" ht="25.5" x14ac:dyDescent="0.25">
      <c r="A35" s="4"/>
      <c r="B35" s="4"/>
      <c r="C35" s="4"/>
      <c r="D35" s="5">
        <v>6712</v>
      </c>
      <c r="E35" s="7" t="s">
        <v>61</v>
      </c>
      <c r="F35" s="47">
        <v>27000</v>
      </c>
      <c r="G35" s="47">
        <v>0</v>
      </c>
      <c r="H35" s="69">
        <f>F35+G35</f>
        <v>27000</v>
      </c>
    </row>
    <row r="36" spans="1:8" ht="18" x14ac:dyDescent="0.25">
      <c r="A36" s="195"/>
      <c r="B36" s="195"/>
      <c r="C36" s="195"/>
      <c r="D36" s="195"/>
      <c r="E36" s="195"/>
      <c r="F36" s="195"/>
      <c r="G36" s="195"/>
      <c r="H36" s="195"/>
    </row>
    <row r="37" spans="1:8" ht="49.5" customHeight="1" x14ac:dyDescent="0.25">
      <c r="A37" s="191" t="s">
        <v>7</v>
      </c>
      <c r="B37" s="192"/>
      <c r="C37" s="192"/>
      <c r="D37" s="192"/>
      <c r="E37" s="193"/>
      <c r="F37" s="51" t="s">
        <v>181</v>
      </c>
      <c r="G37" s="51" t="s">
        <v>182</v>
      </c>
      <c r="H37" s="51" t="s">
        <v>183</v>
      </c>
    </row>
    <row r="38" spans="1:8" x14ac:dyDescent="0.25">
      <c r="A38" s="191">
        <v>1</v>
      </c>
      <c r="B38" s="192"/>
      <c r="C38" s="192"/>
      <c r="D38" s="192"/>
      <c r="E38" s="193"/>
      <c r="F38" s="51">
        <v>3</v>
      </c>
      <c r="G38" s="51"/>
      <c r="H38" s="51">
        <v>4</v>
      </c>
    </row>
    <row r="39" spans="1:8" x14ac:dyDescent="0.25">
      <c r="A39" s="52"/>
      <c r="B39" s="52"/>
      <c r="C39" s="52"/>
      <c r="D39" s="52"/>
      <c r="E39" s="52" t="s">
        <v>29</v>
      </c>
      <c r="F39" s="53">
        <f t="shared" ref="F39:H39" si="13">F40+F87</f>
        <v>3210680</v>
      </c>
      <c r="G39" s="53">
        <f t="shared" si="13"/>
        <v>295276</v>
      </c>
      <c r="H39" s="53">
        <f t="shared" si="13"/>
        <v>3505956</v>
      </c>
    </row>
    <row r="40" spans="1:8" x14ac:dyDescent="0.25">
      <c r="A40" s="52">
        <v>3</v>
      </c>
      <c r="B40" s="52"/>
      <c r="C40" s="52"/>
      <c r="D40" s="52"/>
      <c r="E40" s="52" t="s">
        <v>4</v>
      </c>
      <c r="F40" s="53">
        <f t="shared" ref="F40:H40" si="14">F41+F48+F76+F80+F84</f>
        <v>3136780</v>
      </c>
      <c r="G40" s="53">
        <f t="shared" si="14"/>
        <v>280587</v>
      </c>
      <c r="H40" s="53">
        <f t="shared" si="14"/>
        <v>3417367</v>
      </c>
    </row>
    <row r="41" spans="1:8" x14ac:dyDescent="0.25">
      <c r="A41" s="54"/>
      <c r="B41" s="54">
        <v>31</v>
      </c>
      <c r="C41" s="54"/>
      <c r="D41" s="54"/>
      <c r="E41" s="54" t="s">
        <v>5</v>
      </c>
      <c r="F41" s="55">
        <f t="shared" ref="F41:H41" si="15">F42+F44+F46</f>
        <v>2610500</v>
      </c>
      <c r="G41" s="55">
        <f t="shared" si="15"/>
        <v>189447</v>
      </c>
      <c r="H41" s="55">
        <f t="shared" si="15"/>
        <v>2799947</v>
      </c>
    </row>
    <row r="42" spans="1:8" x14ac:dyDescent="0.25">
      <c r="A42" s="70"/>
      <c r="B42" s="70"/>
      <c r="C42" s="70">
        <v>311</v>
      </c>
      <c r="D42" s="70"/>
      <c r="E42" s="70" t="s">
        <v>22</v>
      </c>
      <c r="F42" s="72">
        <f t="shared" ref="F42:H42" si="16">F43</f>
        <v>2150000</v>
      </c>
      <c r="G42" s="72">
        <f t="shared" si="16"/>
        <v>161550</v>
      </c>
      <c r="H42" s="72">
        <f t="shared" si="16"/>
        <v>2311550</v>
      </c>
    </row>
    <row r="43" spans="1:8" x14ac:dyDescent="0.25">
      <c r="A43" s="5"/>
      <c r="B43" s="5"/>
      <c r="C43" s="5"/>
      <c r="D43" s="5">
        <v>3111</v>
      </c>
      <c r="E43" s="5" t="s">
        <v>23</v>
      </c>
      <c r="F43" s="47">
        <v>2150000</v>
      </c>
      <c r="G43" s="47">
        <f>'POSEBNI DIO'!G43+'POSEBNI DIO'!G78+'POSEBNI DIO'!G100+'POSEBNI DIO'!G124+'POSEBNI DIO'!G132+'POSEBNI DIO'!G139</f>
        <v>161550</v>
      </c>
      <c r="H43" s="47">
        <f>F43+G43</f>
        <v>2311550</v>
      </c>
    </row>
    <row r="44" spans="1:8" x14ac:dyDescent="0.25">
      <c r="A44" s="73"/>
      <c r="B44" s="73"/>
      <c r="C44" s="73">
        <v>312</v>
      </c>
      <c r="D44" s="73"/>
      <c r="E44" s="73" t="s">
        <v>62</v>
      </c>
      <c r="F44" s="76">
        <f t="shared" ref="F44:H44" si="17">F45</f>
        <v>105500</v>
      </c>
      <c r="G44" s="76">
        <f t="shared" si="17"/>
        <v>1472</v>
      </c>
      <c r="H44" s="76">
        <f t="shared" si="17"/>
        <v>106972</v>
      </c>
    </row>
    <row r="45" spans="1:8" x14ac:dyDescent="0.25">
      <c r="A45" s="5"/>
      <c r="B45" s="5"/>
      <c r="C45" s="5"/>
      <c r="D45" s="5">
        <v>3121</v>
      </c>
      <c r="E45" s="5" t="s">
        <v>62</v>
      </c>
      <c r="F45" s="47">
        <v>105500</v>
      </c>
      <c r="G45" s="47">
        <f>'POSEBNI DIO'!G44+'POSEBNI DIO'!G101+'POSEBNI DIO'!G125+'POSEBNI DIO'!G133</f>
        <v>1472</v>
      </c>
      <c r="H45" s="47">
        <f>F45+G45</f>
        <v>106972</v>
      </c>
    </row>
    <row r="46" spans="1:8" x14ac:dyDescent="0.25">
      <c r="A46" s="73"/>
      <c r="B46" s="73"/>
      <c r="C46" s="73">
        <v>313</v>
      </c>
      <c r="D46" s="73"/>
      <c r="E46" s="73" t="s">
        <v>63</v>
      </c>
      <c r="F46" s="76">
        <f t="shared" ref="F46:H46" si="18">F47</f>
        <v>355000</v>
      </c>
      <c r="G46" s="76">
        <f t="shared" si="18"/>
        <v>26425</v>
      </c>
      <c r="H46" s="76">
        <f t="shared" si="18"/>
        <v>381425</v>
      </c>
    </row>
    <row r="47" spans="1:8" x14ac:dyDescent="0.25">
      <c r="A47" s="5"/>
      <c r="B47" s="5"/>
      <c r="C47" s="5"/>
      <c r="D47" s="5">
        <v>3132</v>
      </c>
      <c r="E47" s="5" t="s">
        <v>64</v>
      </c>
      <c r="F47" s="47">
        <v>355000</v>
      </c>
      <c r="G47" s="47">
        <f>'POSEBNI DIO'!G45+'POSEBNI DIO'!G79+'POSEBNI DIO'!G102+'POSEBNI DIO'!G126+'POSEBNI DIO'!G134+'POSEBNI DIO'!G140</f>
        <v>26425</v>
      </c>
      <c r="H47" s="47">
        <f>F47+G47</f>
        <v>381425</v>
      </c>
    </row>
    <row r="48" spans="1:8" x14ac:dyDescent="0.25">
      <c r="A48" s="56"/>
      <c r="B48" s="56">
        <v>32</v>
      </c>
      <c r="C48" s="57"/>
      <c r="D48" s="57"/>
      <c r="E48" s="56" t="s">
        <v>12</v>
      </c>
      <c r="F48" s="55">
        <f t="shared" ref="F48:H48" si="19">F49+F53+F60+F70</f>
        <v>515370</v>
      </c>
      <c r="G48" s="55">
        <f t="shared" si="19"/>
        <v>39180</v>
      </c>
      <c r="H48" s="55">
        <f t="shared" si="19"/>
        <v>554550</v>
      </c>
    </row>
    <row r="49" spans="1:8" x14ac:dyDescent="0.25">
      <c r="A49" s="70"/>
      <c r="B49" s="70"/>
      <c r="C49" s="70">
        <v>321</v>
      </c>
      <c r="D49" s="70"/>
      <c r="E49" s="70" t="s">
        <v>24</v>
      </c>
      <c r="F49" s="72">
        <f t="shared" ref="F49:H49" si="20">SUM(F50:F52)</f>
        <v>63300</v>
      </c>
      <c r="G49" s="72">
        <f t="shared" si="20"/>
        <v>-1490</v>
      </c>
      <c r="H49" s="72">
        <f t="shared" si="20"/>
        <v>61810</v>
      </c>
    </row>
    <row r="50" spans="1:8" x14ac:dyDescent="0.25">
      <c r="A50" s="5"/>
      <c r="B50" s="49"/>
      <c r="C50" s="5"/>
      <c r="D50" s="5">
        <v>3211</v>
      </c>
      <c r="E50" s="7" t="s">
        <v>25</v>
      </c>
      <c r="F50" s="47">
        <v>12200</v>
      </c>
      <c r="G50" s="47">
        <f>'POSEBNI DIO'!G15+'POSEBNI DIO'!G81</f>
        <v>-390</v>
      </c>
      <c r="H50" s="47">
        <f>F50+G50</f>
        <v>11810</v>
      </c>
    </row>
    <row r="51" spans="1:8" ht="25.5" x14ac:dyDescent="0.25">
      <c r="A51" s="4"/>
      <c r="B51" s="8"/>
      <c r="C51" s="4"/>
      <c r="D51" s="5">
        <v>3212</v>
      </c>
      <c r="E51" s="7" t="s">
        <v>65</v>
      </c>
      <c r="F51" s="47">
        <v>49500</v>
      </c>
      <c r="G51" s="47">
        <f>'POSEBNI DIO'!G47+'POSEBNI DIO'!G104+'POSEBNI DIO'!G128+'POSEBNI DIO'!G136+'POSEBNI DIO'!G142</f>
        <v>-800</v>
      </c>
      <c r="H51" s="47">
        <f t="shared" ref="H51:H52" si="21">F51+G51</f>
        <v>48700</v>
      </c>
    </row>
    <row r="52" spans="1:8" x14ac:dyDescent="0.25">
      <c r="A52" s="4"/>
      <c r="B52" s="8"/>
      <c r="C52" s="4"/>
      <c r="D52" s="4">
        <v>3213</v>
      </c>
      <c r="E52" s="7" t="s">
        <v>66</v>
      </c>
      <c r="F52" s="47">
        <v>1600</v>
      </c>
      <c r="G52" s="47">
        <f>'POSEBNI DIO'!G16+'POSEBNI DIO'!G82</f>
        <v>-300</v>
      </c>
      <c r="H52" s="47">
        <f t="shared" si="21"/>
        <v>1300</v>
      </c>
    </row>
    <row r="53" spans="1:8" x14ac:dyDescent="0.25">
      <c r="A53" s="70"/>
      <c r="B53" s="74"/>
      <c r="C53" s="70">
        <v>322</v>
      </c>
      <c r="D53" s="70"/>
      <c r="E53" s="71" t="s">
        <v>67</v>
      </c>
      <c r="F53" s="72">
        <f t="shared" ref="F53:H53" si="22">SUM(F54:F59)</f>
        <v>305631</v>
      </c>
      <c r="G53" s="72">
        <f t="shared" si="22"/>
        <v>-17568</v>
      </c>
      <c r="H53" s="72">
        <f t="shared" si="22"/>
        <v>288063</v>
      </c>
    </row>
    <row r="54" spans="1:8" x14ac:dyDescent="0.25">
      <c r="A54" s="4"/>
      <c r="B54" s="8"/>
      <c r="C54" s="4"/>
      <c r="D54" s="5">
        <v>3221</v>
      </c>
      <c r="E54" s="7" t="s">
        <v>68</v>
      </c>
      <c r="F54" s="47">
        <v>24445</v>
      </c>
      <c r="G54" s="47">
        <f>'POSEBNI DIO'!G17+'POSEBNI DIO'!G63+'POSEBNI DIO'!G69+'POSEBNI DIO'!G83+'POSEBNI DIO'!G107</f>
        <v>3551</v>
      </c>
      <c r="H54" s="47">
        <f>F54+G54</f>
        <v>27996</v>
      </c>
    </row>
    <row r="55" spans="1:8" x14ac:dyDescent="0.25">
      <c r="A55" s="4"/>
      <c r="B55" s="8"/>
      <c r="C55" s="4"/>
      <c r="D55" s="5">
        <v>3222</v>
      </c>
      <c r="E55" s="7" t="s">
        <v>69</v>
      </c>
      <c r="F55" s="47">
        <v>216600</v>
      </c>
      <c r="G55" s="47">
        <f>'POSEBNI DIO'!G18+'POSEBNI DIO'!G108+'POSEBNI DIO'!G153+'POSEBNI DIO'!G160+'POSEBNI DIO'!G150</f>
        <v>-9200</v>
      </c>
      <c r="H55" s="47">
        <f t="shared" ref="H55:H59" si="23">F55+G55</f>
        <v>207400</v>
      </c>
    </row>
    <row r="56" spans="1:8" x14ac:dyDescent="0.25">
      <c r="A56" s="4"/>
      <c r="B56" s="8"/>
      <c r="C56" s="4"/>
      <c r="D56" s="5">
        <v>3223</v>
      </c>
      <c r="E56" s="7" t="s">
        <v>70</v>
      </c>
      <c r="F56" s="47">
        <v>49186</v>
      </c>
      <c r="G56" s="47">
        <f>'POSEBNI DIO'!G19+'POSEBNI DIO'!G53+'POSEBNI DIO'!G84</f>
        <v>-15162</v>
      </c>
      <c r="H56" s="47">
        <f t="shared" si="23"/>
        <v>34024</v>
      </c>
    </row>
    <row r="57" spans="1:8" ht="25.5" x14ac:dyDescent="0.25">
      <c r="A57" s="4"/>
      <c r="B57" s="8"/>
      <c r="C57" s="4"/>
      <c r="D57" s="5">
        <v>3224</v>
      </c>
      <c r="E57" s="7" t="s">
        <v>71</v>
      </c>
      <c r="F57" s="47">
        <v>5000</v>
      </c>
      <c r="G57" s="47">
        <f>'POSEBNI DIO'!G20</f>
        <v>2000</v>
      </c>
      <c r="H57" s="47">
        <f t="shared" si="23"/>
        <v>7000</v>
      </c>
    </row>
    <row r="58" spans="1:8" x14ac:dyDescent="0.25">
      <c r="A58" s="4"/>
      <c r="B58" s="8"/>
      <c r="C58" s="4"/>
      <c r="D58" s="5">
        <v>3225</v>
      </c>
      <c r="E58" s="7" t="s">
        <v>72</v>
      </c>
      <c r="F58" s="47">
        <v>8600</v>
      </c>
      <c r="G58" s="47">
        <f>'POSEBNI DIO'!G21+'POSEBNI DIO'!G64+'POSEBNI DIO'!G70+'POSEBNI DIO'!G85+'POSEBNI DIO'!G109</f>
        <v>1143</v>
      </c>
      <c r="H58" s="47">
        <f t="shared" si="23"/>
        <v>9743</v>
      </c>
    </row>
    <row r="59" spans="1:8" x14ac:dyDescent="0.25">
      <c r="A59" s="4"/>
      <c r="B59" s="8"/>
      <c r="C59" s="4"/>
      <c r="D59" s="5">
        <v>3227</v>
      </c>
      <c r="E59" s="7" t="s">
        <v>73</v>
      </c>
      <c r="F59" s="47">
        <v>1800</v>
      </c>
      <c r="G59" s="47">
        <f>'POSEBNI DIO'!G22+'POSEBNI DIO'!G110</f>
        <v>100</v>
      </c>
      <c r="H59" s="47">
        <f t="shared" si="23"/>
        <v>1900</v>
      </c>
    </row>
    <row r="60" spans="1:8" x14ac:dyDescent="0.25">
      <c r="A60" s="70"/>
      <c r="B60" s="74"/>
      <c r="C60" s="70">
        <v>323</v>
      </c>
      <c r="D60" s="70"/>
      <c r="E60" s="71" t="s">
        <v>74</v>
      </c>
      <c r="F60" s="72">
        <f t="shared" ref="F60:H60" si="24">SUM(F61:F69)</f>
        <v>138655</v>
      </c>
      <c r="G60" s="72">
        <f t="shared" si="24"/>
        <v>58023</v>
      </c>
      <c r="H60" s="72">
        <f t="shared" si="24"/>
        <v>196678</v>
      </c>
    </row>
    <row r="61" spans="1:8" x14ac:dyDescent="0.25">
      <c r="A61" s="4"/>
      <c r="B61" s="8"/>
      <c r="C61" s="4"/>
      <c r="D61" s="5">
        <v>3231</v>
      </c>
      <c r="E61" s="7" t="s">
        <v>75</v>
      </c>
      <c r="F61" s="47">
        <v>5165</v>
      </c>
      <c r="G61" s="47">
        <f>'POSEBNI DIO'!G23+'POSEBNI DIO'!G86</f>
        <v>-365</v>
      </c>
      <c r="H61" s="47">
        <f>F61+G61</f>
        <v>4800</v>
      </c>
    </row>
    <row r="62" spans="1:8" x14ac:dyDescent="0.25">
      <c r="A62" s="4"/>
      <c r="B62" s="8"/>
      <c r="C62" s="4"/>
      <c r="D62" s="5">
        <v>3232</v>
      </c>
      <c r="E62" s="7" t="s">
        <v>76</v>
      </c>
      <c r="F62" s="47">
        <v>70809</v>
      </c>
      <c r="G62" s="47">
        <f>'POSEBNI DIO'!G24+'POSEBNI DIO'!G54+'POSEBNI DIO'!G87+'POSEBNI DIO'!G111+'POSEBNI DIO'!G120</f>
        <v>48056</v>
      </c>
      <c r="H62" s="47">
        <f t="shared" ref="H62:H69" si="25">F62+G62</f>
        <v>118865</v>
      </c>
    </row>
    <row r="63" spans="1:8" x14ac:dyDescent="0.25">
      <c r="A63" s="4"/>
      <c r="B63" s="8"/>
      <c r="C63" s="4"/>
      <c r="D63" s="5">
        <v>3233</v>
      </c>
      <c r="E63" s="7" t="s">
        <v>77</v>
      </c>
      <c r="F63" s="47">
        <v>133</v>
      </c>
      <c r="G63" s="47">
        <f>'POSEBNI DIO'!G25</f>
        <v>0</v>
      </c>
      <c r="H63" s="47">
        <f t="shared" si="25"/>
        <v>133</v>
      </c>
    </row>
    <row r="64" spans="1:8" x14ac:dyDescent="0.25">
      <c r="A64" s="4"/>
      <c r="B64" s="8"/>
      <c r="C64" s="4"/>
      <c r="D64" s="5">
        <v>3234</v>
      </c>
      <c r="E64" s="7" t="s">
        <v>78</v>
      </c>
      <c r="F64" s="47">
        <v>22447</v>
      </c>
      <c r="G64" s="47">
        <f>'POSEBNI DIO'!G26+'POSEBNI DIO'!G88+'POSEBNI DIO'!G112</f>
        <v>1400</v>
      </c>
      <c r="H64" s="47">
        <f t="shared" si="25"/>
        <v>23847</v>
      </c>
    </row>
    <row r="65" spans="1:8" x14ac:dyDescent="0.25">
      <c r="A65" s="4"/>
      <c r="B65" s="8"/>
      <c r="C65" s="4"/>
      <c r="D65" s="5">
        <v>3235</v>
      </c>
      <c r="E65" s="7" t="s">
        <v>79</v>
      </c>
      <c r="F65" s="47">
        <v>1460</v>
      </c>
      <c r="G65" s="47">
        <f>'POSEBNI DIO'!G27+'POSEBNI DIO'!G89</f>
        <v>672</v>
      </c>
      <c r="H65" s="47">
        <f t="shared" si="25"/>
        <v>2132</v>
      </c>
    </row>
    <row r="66" spans="1:8" x14ac:dyDescent="0.25">
      <c r="A66" s="4"/>
      <c r="B66" s="8"/>
      <c r="C66" s="4"/>
      <c r="D66" s="5">
        <v>3236</v>
      </c>
      <c r="E66" s="7" t="s">
        <v>80</v>
      </c>
      <c r="F66" s="47">
        <v>1360</v>
      </c>
      <c r="G66" s="47">
        <f>'POSEBNI DIO'!G28+'POSEBNI DIO'!G90+'POSEBNI DIO'!G113</f>
        <v>2740</v>
      </c>
      <c r="H66" s="47">
        <f t="shared" si="25"/>
        <v>4100</v>
      </c>
    </row>
    <row r="67" spans="1:8" x14ac:dyDescent="0.25">
      <c r="A67" s="4"/>
      <c r="B67" s="8"/>
      <c r="C67" s="4"/>
      <c r="D67" s="5">
        <v>3237</v>
      </c>
      <c r="E67" s="7" t="s">
        <v>81</v>
      </c>
      <c r="F67" s="47">
        <v>381</v>
      </c>
      <c r="G67" s="47">
        <f>'POSEBNI DIO'!G29</f>
        <v>2355</v>
      </c>
      <c r="H67" s="47">
        <f t="shared" si="25"/>
        <v>2736</v>
      </c>
    </row>
    <row r="68" spans="1:8" x14ac:dyDescent="0.25">
      <c r="A68" s="4"/>
      <c r="B68" s="8"/>
      <c r="C68" s="4"/>
      <c r="D68" s="5">
        <v>3238</v>
      </c>
      <c r="E68" s="7" t="s">
        <v>82</v>
      </c>
      <c r="F68" s="47">
        <v>4500</v>
      </c>
      <c r="G68" s="47">
        <f>'POSEBNI DIO'!G30+'POSEBNI DIO'!G114</f>
        <v>165</v>
      </c>
      <c r="H68" s="47">
        <f t="shared" si="25"/>
        <v>4665</v>
      </c>
    </row>
    <row r="69" spans="1:8" x14ac:dyDescent="0.25">
      <c r="A69" s="4"/>
      <c r="B69" s="8"/>
      <c r="C69" s="4"/>
      <c r="D69" s="5">
        <v>3239</v>
      </c>
      <c r="E69" s="7" t="s">
        <v>83</v>
      </c>
      <c r="F69" s="47">
        <v>32400</v>
      </c>
      <c r="G69" s="47">
        <f>'POSEBNI DIO'!G91+'POSEBNI DIO'!G65+'POSEBNI DIO'!G55+'POSEBNI DIO'!G31+'POSEBNI DIO'!G71</f>
        <v>3000</v>
      </c>
      <c r="H69" s="47">
        <f t="shared" si="25"/>
        <v>35400</v>
      </c>
    </row>
    <row r="70" spans="1:8" x14ac:dyDescent="0.25">
      <c r="A70" s="70"/>
      <c r="B70" s="74"/>
      <c r="C70" s="70">
        <v>329</v>
      </c>
      <c r="D70" s="70"/>
      <c r="E70" s="71" t="s">
        <v>84</v>
      </c>
      <c r="F70" s="72">
        <f t="shared" ref="F70:H70" si="26">SUM(F71:F75)</f>
        <v>7784</v>
      </c>
      <c r="G70" s="72">
        <f t="shared" si="26"/>
        <v>215</v>
      </c>
      <c r="H70" s="72">
        <f t="shared" si="26"/>
        <v>7999</v>
      </c>
    </row>
    <row r="71" spans="1:8" x14ac:dyDescent="0.25">
      <c r="A71" s="4"/>
      <c r="B71" s="8"/>
      <c r="C71" s="4"/>
      <c r="D71" s="5">
        <v>3292</v>
      </c>
      <c r="E71" s="7" t="s">
        <v>85</v>
      </c>
      <c r="F71" s="47">
        <v>2700</v>
      </c>
      <c r="G71" s="47">
        <f>'POSEBNI DIO'!G32</f>
        <v>300</v>
      </c>
      <c r="H71" s="47">
        <f>F71+G71</f>
        <v>3000</v>
      </c>
    </row>
    <row r="72" spans="1:8" x14ac:dyDescent="0.25">
      <c r="A72" s="4"/>
      <c r="B72" s="8"/>
      <c r="C72" s="4"/>
      <c r="D72" s="5">
        <v>3293</v>
      </c>
      <c r="E72" s="7" t="s">
        <v>86</v>
      </c>
      <c r="F72" s="47">
        <v>1000</v>
      </c>
      <c r="G72" s="47">
        <f>'POSEBNI DIO'!G33+'POSEBNI DIO'!G56</f>
        <v>50</v>
      </c>
      <c r="H72" s="47">
        <f t="shared" ref="H72:H75" si="27">F72+G72</f>
        <v>1050</v>
      </c>
    </row>
    <row r="73" spans="1:8" x14ac:dyDescent="0.25">
      <c r="A73" s="4"/>
      <c r="B73" s="8"/>
      <c r="C73" s="4"/>
      <c r="D73" s="5">
        <v>3294</v>
      </c>
      <c r="E73" s="7" t="s">
        <v>87</v>
      </c>
      <c r="F73" s="47">
        <v>364</v>
      </c>
      <c r="G73" s="47">
        <f>'POSEBNI DIO'!G34</f>
        <v>0</v>
      </c>
      <c r="H73" s="47">
        <f t="shared" si="27"/>
        <v>364</v>
      </c>
    </row>
    <row r="74" spans="1:8" x14ac:dyDescent="0.25">
      <c r="A74" s="4"/>
      <c r="B74" s="8"/>
      <c r="C74" s="4"/>
      <c r="D74" s="5">
        <v>3295</v>
      </c>
      <c r="E74" s="7" t="s">
        <v>88</v>
      </c>
      <c r="F74" s="47">
        <v>2620</v>
      </c>
      <c r="G74" s="47">
        <f>'POSEBNI DIO'!G35+'POSEBNI DIO'!G48</f>
        <v>-335</v>
      </c>
      <c r="H74" s="47">
        <f t="shared" si="27"/>
        <v>2285</v>
      </c>
    </row>
    <row r="75" spans="1:8" x14ac:dyDescent="0.25">
      <c r="A75" s="4"/>
      <c r="B75" s="8"/>
      <c r="C75" s="4"/>
      <c r="D75" s="5">
        <v>3299</v>
      </c>
      <c r="E75" s="7" t="s">
        <v>84</v>
      </c>
      <c r="F75" s="47">
        <v>1100</v>
      </c>
      <c r="G75" s="47">
        <f>'POSEBNI DIO'!G36+'POSEBNI DIO'!G57+'POSEBNI DIO'!G66</f>
        <v>200</v>
      </c>
      <c r="H75" s="47">
        <f t="shared" si="27"/>
        <v>1300</v>
      </c>
    </row>
    <row r="76" spans="1:8" x14ac:dyDescent="0.25">
      <c r="A76" s="56"/>
      <c r="B76" s="56">
        <v>34</v>
      </c>
      <c r="C76" s="56"/>
      <c r="D76" s="56"/>
      <c r="E76" s="58" t="s">
        <v>89</v>
      </c>
      <c r="F76" s="55">
        <f>F77</f>
        <v>1710</v>
      </c>
      <c r="G76" s="55">
        <f t="shared" ref="G76:H76" si="28">G77</f>
        <v>-310</v>
      </c>
      <c r="H76" s="55">
        <f t="shared" si="28"/>
        <v>1400</v>
      </c>
    </row>
    <row r="77" spans="1:8" x14ac:dyDescent="0.25">
      <c r="A77" s="70"/>
      <c r="B77" s="74"/>
      <c r="C77" s="70">
        <v>343</v>
      </c>
      <c r="D77" s="70"/>
      <c r="E77" s="71" t="s">
        <v>90</v>
      </c>
      <c r="F77" s="72">
        <f>SUM(F78:F79)</f>
        <v>1710</v>
      </c>
      <c r="G77" s="72">
        <f>SUM(G78:G79)</f>
        <v>-310</v>
      </c>
      <c r="H77" s="72">
        <f t="shared" ref="H77" si="29">SUM(H78:H79)</f>
        <v>1400</v>
      </c>
    </row>
    <row r="78" spans="1:8" x14ac:dyDescent="0.25">
      <c r="A78" s="4"/>
      <c r="B78" s="8"/>
      <c r="C78" s="4"/>
      <c r="D78" s="5">
        <v>3431</v>
      </c>
      <c r="E78" s="7" t="s">
        <v>91</v>
      </c>
      <c r="F78" s="47">
        <v>1710</v>
      </c>
      <c r="G78" s="47">
        <f>'POSEBNI DIO'!G38</f>
        <v>-310</v>
      </c>
      <c r="H78" s="47">
        <f>F78+G78</f>
        <v>1400</v>
      </c>
    </row>
    <row r="79" spans="1:8" x14ac:dyDescent="0.25">
      <c r="A79" s="4"/>
      <c r="B79" s="8"/>
      <c r="C79" s="4"/>
      <c r="D79" s="5">
        <v>3433</v>
      </c>
      <c r="E79" s="7" t="s">
        <v>92</v>
      </c>
      <c r="F79" s="47">
        <v>0</v>
      </c>
      <c r="G79" s="47">
        <f>'POSEBNI DIO'!G39</f>
        <v>0</v>
      </c>
      <c r="H79" s="47">
        <f>F79+G79</f>
        <v>0</v>
      </c>
    </row>
    <row r="80" spans="1:8" ht="25.5" x14ac:dyDescent="0.25">
      <c r="A80" s="64"/>
      <c r="B80" s="56">
        <v>37</v>
      </c>
      <c r="C80" s="56"/>
      <c r="D80" s="56"/>
      <c r="E80" s="58" t="s">
        <v>144</v>
      </c>
      <c r="F80" s="55">
        <f t="shared" ref="F80:H80" si="30">F81</f>
        <v>7500</v>
      </c>
      <c r="G80" s="55">
        <f t="shared" si="30"/>
        <v>52224</v>
      </c>
      <c r="H80" s="55">
        <f t="shared" si="30"/>
        <v>59724</v>
      </c>
    </row>
    <row r="81" spans="1:8" ht="25.5" x14ac:dyDescent="0.25">
      <c r="A81" s="70"/>
      <c r="B81" s="74"/>
      <c r="C81" s="70">
        <v>372</v>
      </c>
      <c r="D81" s="70"/>
      <c r="E81" s="71" t="s">
        <v>93</v>
      </c>
      <c r="F81" s="72">
        <f t="shared" ref="F81:H81" si="31">SUM(F82:F83)</f>
        <v>7500</v>
      </c>
      <c r="G81" s="72">
        <f t="shared" si="31"/>
        <v>52224</v>
      </c>
      <c r="H81" s="72">
        <f t="shared" si="31"/>
        <v>59724</v>
      </c>
    </row>
    <row r="82" spans="1:8" x14ac:dyDescent="0.25">
      <c r="A82" s="4"/>
      <c r="B82" s="8"/>
      <c r="C82" s="4"/>
      <c r="D82" s="5">
        <v>3721</v>
      </c>
      <c r="E82" s="7" t="s">
        <v>94</v>
      </c>
      <c r="F82" s="47">
        <v>0</v>
      </c>
      <c r="G82" s="47">
        <f>'POSEBNI DIO'!G59</f>
        <v>53724</v>
      </c>
      <c r="H82" s="47">
        <f>F82+G82</f>
        <v>53724</v>
      </c>
    </row>
    <row r="83" spans="1:8" x14ac:dyDescent="0.25">
      <c r="A83" s="4"/>
      <c r="B83" s="8"/>
      <c r="C83" s="4"/>
      <c r="D83" s="5">
        <v>3722</v>
      </c>
      <c r="E83" s="7" t="s">
        <v>95</v>
      </c>
      <c r="F83" s="47">
        <v>7500</v>
      </c>
      <c r="G83" s="47">
        <f>'POSEBNI DIO'!G60+'POSEBNI DIO'!G156</f>
        <v>-1500</v>
      </c>
      <c r="H83" s="47">
        <f>F83+G83</f>
        <v>6000</v>
      </c>
    </row>
    <row r="84" spans="1:8" x14ac:dyDescent="0.25">
      <c r="A84" s="64"/>
      <c r="B84" s="56">
        <v>38</v>
      </c>
      <c r="C84" s="56"/>
      <c r="D84" s="56"/>
      <c r="E84" s="58" t="s">
        <v>96</v>
      </c>
      <c r="F84" s="55">
        <f t="shared" ref="F84:H85" si="32">F85</f>
        <v>1700</v>
      </c>
      <c r="G84" s="55">
        <f t="shared" si="32"/>
        <v>46</v>
      </c>
      <c r="H84" s="55">
        <f t="shared" si="32"/>
        <v>1746</v>
      </c>
    </row>
    <row r="85" spans="1:8" x14ac:dyDescent="0.25">
      <c r="A85" s="70"/>
      <c r="B85" s="74"/>
      <c r="C85" s="70">
        <v>381</v>
      </c>
      <c r="D85" s="70"/>
      <c r="E85" s="71" t="s">
        <v>57</v>
      </c>
      <c r="F85" s="72">
        <f t="shared" si="32"/>
        <v>1700</v>
      </c>
      <c r="G85" s="72">
        <f t="shared" si="32"/>
        <v>46</v>
      </c>
      <c r="H85" s="72">
        <f t="shared" si="32"/>
        <v>1746</v>
      </c>
    </row>
    <row r="86" spans="1:8" x14ac:dyDescent="0.25">
      <c r="A86" s="4"/>
      <c r="B86" s="8"/>
      <c r="C86" s="5"/>
      <c r="D86" s="5">
        <v>3812</v>
      </c>
      <c r="E86" s="5" t="s">
        <v>97</v>
      </c>
      <c r="F86" s="47">
        <v>1700</v>
      </c>
      <c r="G86" s="47">
        <f>'POSEBNI DIO'!G93</f>
        <v>46</v>
      </c>
      <c r="H86" s="47">
        <f>F86+G86</f>
        <v>1746</v>
      </c>
    </row>
    <row r="87" spans="1:8" x14ac:dyDescent="0.25">
      <c r="A87" s="65">
        <v>4</v>
      </c>
      <c r="B87" s="66"/>
      <c r="C87" s="66"/>
      <c r="D87" s="66"/>
      <c r="E87" s="67" t="s">
        <v>6</v>
      </c>
      <c r="F87" s="53">
        <f t="shared" ref="F87:H87" si="33">F88</f>
        <v>73900</v>
      </c>
      <c r="G87" s="53">
        <f t="shared" si="33"/>
        <v>14689</v>
      </c>
      <c r="H87" s="53">
        <f t="shared" si="33"/>
        <v>88589</v>
      </c>
    </row>
    <row r="88" spans="1:8" ht="26.25" customHeight="1" x14ac:dyDescent="0.25">
      <c r="A88" s="54"/>
      <c r="B88" s="54">
        <v>42</v>
      </c>
      <c r="C88" s="54"/>
      <c r="D88" s="54"/>
      <c r="E88" s="68" t="s">
        <v>98</v>
      </c>
      <c r="F88" s="55">
        <f t="shared" ref="F88:H88" si="34">F89+F95</f>
        <v>73900</v>
      </c>
      <c r="G88" s="55">
        <f t="shared" si="34"/>
        <v>14689</v>
      </c>
      <c r="H88" s="55">
        <f t="shared" si="34"/>
        <v>88589</v>
      </c>
    </row>
    <row r="89" spans="1:8" x14ac:dyDescent="0.25">
      <c r="A89" s="75"/>
      <c r="B89" s="75"/>
      <c r="C89" s="70">
        <v>422</v>
      </c>
      <c r="D89" s="70"/>
      <c r="E89" s="70" t="s">
        <v>99</v>
      </c>
      <c r="F89" s="72">
        <f t="shared" ref="F89:H89" si="35">SUM(F90:F94)</f>
        <v>29046</v>
      </c>
      <c r="G89" s="72">
        <f t="shared" si="35"/>
        <v>14743</v>
      </c>
      <c r="H89" s="72">
        <f t="shared" si="35"/>
        <v>43789</v>
      </c>
    </row>
    <row r="90" spans="1:8" x14ac:dyDescent="0.25">
      <c r="A90" s="6"/>
      <c r="B90" s="6"/>
      <c r="C90" s="4"/>
      <c r="D90" s="5">
        <v>4221</v>
      </c>
      <c r="E90" s="5" t="s">
        <v>100</v>
      </c>
      <c r="F90" s="47">
        <v>19891</v>
      </c>
      <c r="G90" s="47">
        <f>'POSEBNI DIO'!G73+'POSEBNI DIO'!G95+'POSEBNI DIO'!G116+'POSEBNI DIO'!G165+'POSEBNI DIO'!G173+'POSEBNI DIO'!G179</f>
        <v>10506</v>
      </c>
      <c r="H90" s="47">
        <f>F90+G90</f>
        <v>30397</v>
      </c>
    </row>
    <row r="91" spans="1:8" x14ac:dyDescent="0.25">
      <c r="A91" s="62"/>
      <c r="B91" s="62"/>
      <c r="C91" s="62"/>
      <c r="D91" s="63">
        <v>4222</v>
      </c>
      <c r="E91" s="63" t="s">
        <v>101</v>
      </c>
      <c r="F91" s="69">
        <v>1000</v>
      </c>
      <c r="G91" s="69">
        <f>'POSEBNI DIO'!G174+'POSEBNI DIO'!G74</f>
        <v>973</v>
      </c>
      <c r="H91" s="47">
        <f t="shared" ref="H91:H94" si="36">F91+G91</f>
        <v>1973</v>
      </c>
    </row>
    <row r="92" spans="1:8" x14ac:dyDescent="0.25">
      <c r="A92" s="62"/>
      <c r="B92" s="62"/>
      <c r="C92" s="62"/>
      <c r="D92" s="63">
        <v>4223</v>
      </c>
      <c r="E92" s="63" t="s">
        <v>102</v>
      </c>
      <c r="F92" s="69">
        <v>7200</v>
      </c>
      <c r="G92" s="69">
        <f>'POSEBNI DIO'!G175+'POSEBNI DIO'!G166</f>
        <v>-2000</v>
      </c>
      <c r="H92" s="47">
        <f t="shared" si="36"/>
        <v>5200</v>
      </c>
    </row>
    <row r="93" spans="1:8" ht="15" customHeight="1" x14ac:dyDescent="0.25">
      <c r="A93" s="60"/>
      <c r="B93" s="60"/>
      <c r="C93" s="60"/>
      <c r="D93" s="61">
        <v>4226</v>
      </c>
      <c r="E93" s="61" t="s">
        <v>103</v>
      </c>
      <c r="F93" s="79">
        <v>0</v>
      </c>
      <c r="G93" s="79">
        <f>'POSEBNI DIO'!G180</f>
        <v>5220</v>
      </c>
      <c r="H93" s="47">
        <f t="shared" si="36"/>
        <v>5220</v>
      </c>
    </row>
    <row r="94" spans="1:8" x14ac:dyDescent="0.25">
      <c r="A94" s="60"/>
      <c r="B94" s="60"/>
      <c r="C94" s="60"/>
      <c r="D94" s="61">
        <v>4227</v>
      </c>
      <c r="E94" s="61" t="s">
        <v>104</v>
      </c>
      <c r="F94" s="79">
        <v>955</v>
      </c>
      <c r="G94" s="79">
        <f>'POSEBNI DIO'!G167+'POSEBNI DIO'!G75</f>
        <v>44</v>
      </c>
      <c r="H94" s="47">
        <f t="shared" si="36"/>
        <v>999</v>
      </c>
    </row>
    <row r="95" spans="1:8" ht="24" customHeight="1" x14ac:dyDescent="0.25">
      <c r="A95" s="77"/>
      <c r="B95" s="77"/>
      <c r="C95" s="78">
        <v>424</v>
      </c>
      <c r="D95" s="78"/>
      <c r="E95" s="78" t="s">
        <v>105</v>
      </c>
      <c r="F95" s="80">
        <f t="shared" ref="F95:H95" si="37">F96</f>
        <v>44854</v>
      </c>
      <c r="G95" s="80">
        <f t="shared" si="37"/>
        <v>-54</v>
      </c>
      <c r="H95" s="80">
        <f t="shared" si="37"/>
        <v>44800</v>
      </c>
    </row>
    <row r="96" spans="1:8" x14ac:dyDescent="0.25">
      <c r="A96" s="62"/>
      <c r="B96" s="62"/>
      <c r="C96" s="62"/>
      <c r="D96" s="63">
        <v>4241</v>
      </c>
      <c r="E96" s="63" t="s">
        <v>106</v>
      </c>
      <c r="F96" s="69">
        <v>44854</v>
      </c>
      <c r="G96" s="69">
        <f>'POSEBNI DIO'!G96+'POSEBNI DIO'!G146+'POSEBNI DIO'!G168</f>
        <v>-54</v>
      </c>
      <c r="H96" s="69">
        <f>F96+G96</f>
        <v>44800</v>
      </c>
    </row>
  </sheetData>
  <mergeCells count="12">
    <mergeCell ref="A1:H1"/>
    <mergeCell ref="A2:H2"/>
    <mergeCell ref="A4:H4"/>
    <mergeCell ref="A6:H6"/>
    <mergeCell ref="A38:E38"/>
    <mergeCell ref="A9:E9"/>
    <mergeCell ref="A37:E37"/>
    <mergeCell ref="A8:E8"/>
    <mergeCell ref="A7:H7"/>
    <mergeCell ref="A5:H5"/>
    <mergeCell ref="A36:H36"/>
    <mergeCell ref="A3:H3"/>
  </mergeCells>
  <pageMargins left="0.7" right="0.7" top="0.75" bottom="0.75" header="0.3" footer="0.3"/>
  <pageSetup paperSize="9" fitToHeight="0" orientation="portrait" r:id="rId1"/>
  <ignoredErrors>
    <ignoredError sqref="H18:H19 H22 H15 G43:H43 G45:H45 H44 H46 H53 H60 H70 G86:H8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7"/>
  <sheetViews>
    <sheetView topLeftCell="A13" workbookViewId="0">
      <selection activeCell="G18" sqref="G18"/>
    </sheetView>
  </sheetViews>
  <sheetFormatPr defaultRowHeight="15" x14ac:dyDescent="0.25"/>
  <cols>
    <col min="1" max="1" width="37.7109375" customWidth="1"/>
    <col min="2" max="3" width="18.5703125" customWidth="1"/>
    <col min="4" max="4" width="19.5703125" customWidth="1"/>
  </cols>
  <sheetData>
    <row r="1" spans="1:4" x14ac:dyDescent="0.25">
      <c r="A1" s="156" t="s">
        <v>11</v>
      </c>
      <c r="B1" s="156"/>
      <c r="C1" s="156"/>
      <c r="D1" s="156"/>
    </row>
    <row r="2" spans="1:4" x14ac:dyDescent="0.25">
      <c r="A2" s="156"/>
      <c r="B2" s="156"/>
      <c r="C2" s="156"/>
      <c r="D2" s="156"/>
    </row>
    <row r="3" spans="1:4" ht="15.75" customHeight="1" x14ac:dyDescent="0.25">
      <c r="A3" s="156"/>
      <c r="B3" s="156"/>
      <c r="C3" s="156"/>
      <c r="D3" s="156"/>
    </row>
    <row r="4" spans="1:4" ht="15.75" customHeight="1" x14ac:dyDescent="0.25">
      <c r="A4" s="156" t="s">
        <v>184</v>
      </c>
      <c r="B4" s="156"/>
      <c r="C4" s="156"/>
      <c r="D4" s="156"/>
    </row>
    <row r="5" spans="1:4" ht="16.5" thickBot="1" x14ac:dyDescent="0.3">
      <c r="A5" s="119"/>
      <c r="B5" s="119"/>
      <c r="C5" s="138"/>
      <c r="D5" s="130"/>
    </row>
    <row r="6" spans="1:4" ht="44.25" customHeight="1" thickBot="1" x14ac:dyDescent="0.3">
      <c r="A6" s="131" t="s">
        <v>7</v>
      </c>
      <c r="B6" s="40" t="s">
        <v>181</v>
      </c>
      <c r="C6" s="40" t="s">
        <v>182</v>
      </c>
      <c r="D6" s="142" t="s">
        <v>183</v>
      </c>
    </row>
    <row r="7" spans="1:4" ht="15.75" thickBot="1" x14ac:dyDescent="0.3">
      <c r="A7" s="41">
        <v>1</v>
      </c>
      <c r="B7" s="42">
        <v>3</v>
      </c>
      <c r="C7" s="42"/>
      <c r="D7" s="42">
        <v>4</v>
      </c>
    </row>
    <row r="8" spans="1:4" ht="15.75" thickBot="1" x14ac:dyDescent="0.3">
      <c r="A8" s="35" t="s">
        <v>28</v>
      </c>
      <c r="B8" s="36">
        <f>SUM(B9+B11+B13+B15+B19)</f>
        <v>3210680</v>
      </c>
      <c r="C8" s="36">
        <f>SUM(C9+C11+C13+C15+C19)</f>
        <v>286026</v>
      </c>
      <c r="D8" s="36">
        <f>SUM(D9+D11+D13+D15+D19)</f>
        <v>3496706</v>
      </c>
    </row>
    <row r="9" spans="1:4" x14ac:dyDescent="0.25">
      <c r="A9" s="33" t="s">
        <v>14</v>
      </c>
      <c r="B9" s="34">
        <f>B10</f>
        <v>355800</v>
      </c>
      <c r="C9" s="34">
        <f>C10</f>
        <v>152455</v>
      </c>
      <c r="D9" s="34">
        <f>D10</f>
        <v>508255</v>
      </c>
    </row>
    <row r="10" spans="1:4" x14ac:dyDescent="0.25">
      <c r="A10" s="27" t="s">
        <v>15</v>
      </c>
      <c r="B10" s="23">
        <v>355800</v>
      </c>
      <c r="C10" s="23">
        <v>152455</v>
      </c>
      <c r="D10" s="23">
        <f>B10+C10</f>
        <v>508255</v>
      </c>
    </row>
    <row r="11" spans="1:4" x14ac:dyDescent="0.25">
      <c r="A11" s="26" t="s">
        <v>196</v>
      </c>
      <c r="B11" s="21">
        <f>SUM(B12:B12)</f>
        <v>4000</v>
      </c>
      <c r="C11" s="21">
        <f>SUM(C12:C12)</f>
        <v>0</v>
      </c>
      <c r="D11" s="21">
        <f>SUM(D12:D12)</f>
        <v>4000</v>
      </c>
    </row>
    <row r="12" spans="1:4" x14ac:dyDescent="0.25">
      <c r="A12" s="28" t="s">
        <v>197</v>
      </c>
      <c r="B12" s="23">
        <v>4000</v>
      </c>
      <c r="C12" s="23">
        <v>0</v>
      </c>
      <c r="D12" s="23">
        <f>B12+C12</f>
        <v>4000</v>
      </c>
    </row>
    <row r="13" spans="1:4" x14ac:dyDescent="0.25">
      <c r="A13" s="26" t="s">
        <v>198</v>
      </c>
      <c r="B13" s="21">
        <f t="shared" ref="B13:D13" si="0">B14</f>
        <v>188010</v>
      </c>
      <c r="C13" s="21">
        <f t="shared" si="0"/>
        <v>11990</v>
      </c>
      <c r="D13" s="21">
        <f t="shared" si="0"/>
        <v>200000</v>
      </c>
    </row>
    <row r="14" spans="1:4" x14ac:dyDescent="0.25">
      <c r="A14" s="28" t="s">
        <v>199</v>
      </c>
      <c r="B14" s="23">
        <v>188010</v>
      </c>
      <c r="C14" s="23">
        <v>11990</v>
      </c>
      <c r="D14" s="23">
        <f>B14+C14</f>
        <v>200000</v>
      </c>
    </row>
    <row r="15" spans="1:4" x14ac:dyDescent="0.25">
      <c r="A15" s="26" t="s">
        <v>200</v>
      </c>
      <c r="B15" s="21">
        <f t="shared" ref="B15:D15" si="1">SUM(B16:B18)</f>
        <v>2361700</v>
      </c>
      <c r="C15" s="21">
        <f t="shared" si="1"/>
        <v>127275</v>
      </c>
      <c r="D15" s="21">
        <f t="shared" si="1"/>
        <v>2488975</v>
      </c>
    </row>
    <row r="16" spans="1:4" x14ac:dyDescent="0.25">
      <c r="A16" s="28" t="s">
        <v>201</v>
      </c>
      <c r="B16" s="23">
        <v>600</v>
      </c>
      <c r="C16" s="23">
        <v>-325</v>
      </c>
      <c r="D16" s="23">
        <f>B16+C16</f>
        <v>275</v>
      </c>
    </row>
    <row r="17" spans="1:4" x14ac:dyDescent="0.25">
      <c r="A17" s="28" t="s">
        <v>202</v>
      </c>
      <c r="B17" s="23">
        <v>77600</v>
      </c>
      <c r="C17" s="23">
        <v>0</v>
      </c>
      <c r="D17" s="23">
        <f>B17+C17</f>
        <v>77600</v>
      </c>
    </row>
    <row r="18" spans="1:4" ht="25.5" x14ac:dyDescent="0.25">
      <c r="A18" s="28" t="s">
        <v>203</v>
      </c>
      <c r="B18" s="23">
        <v>2283500</v>
      </c>
      <c r="C18" s="23">
        <v>127600</v>
      </c>
      <c r="D18" s="23">
        <f>B18+C18</f>
        <v>2411100</v>
      </c>
    </row>
    <row r="19" spans="1:4" x14ac:dyDescent="0.25">
      <c r="A19" s="26" t="s">
        <v>204</v>
      </c>
      <c r="B19" s="21">
        <f t="shared" ref="B19:D19" si="2">B20</f>
        <v>301170</v>
      </c>
      <c r="C19" s="21">
        <f t="shared" si="2"/>
        <v>-5694</v>
      </c>
      <c r="D19" s="21">
        <f t="shared" si="2"/>
        <v>295476</v>
      </c>
    </row>
    <row r="20" spans="1:4" ht="26.25" thickBot="1" x14ac:dyDescent="0.3">
      <c r="A20" s="29" t="s">
        <v>205</v>
      </c>
      <c r="B20" s="37">
        <v>301170</v>
      </c>
      <c r="C20" s="37">
        <v>-5694</v>
      </c>
      <c r="D20" s="37">
        <f>B20+C20</f>
        <v>295476</v>
      </c>
    </row>
    <row r="21" spans="1:4" ht="15.75" customHeight="1" thickBot="1" x14ac:dyDescent="0.3">
      <c r="A21" s="35" t="s">
        <v>29</v>
      </c>
      <c r="B21" s="38">
        <f>SUM(B22+B24+B26+B28+B32+B34)</f>
        <v>3210680</v>
      </c>
      <c r="C21" s="38">
        <f>SUM(C22+C24+C26+C28+C32+C34)</f>
        <v>295276</v>
      </c>
      <c r="D21" s="38">
        <f>SUM(D22+D24+D26+D28+D32+D34)</f>
        <v>3505956</v>
      </c>
    </row>
    <row r="22" spans="1:4" ht="15.75" customHeight="1" x14ac:dyDescent="0.25">
      <c r="A22" s="33" t="s">
        <v>14</v>
      </c>
      <c r="B22" s="34">
        <f t="shared" ref="B22:D22" si="3">B23</f>
        <v>355800</v>
      </c>
      <c r="C22" s="34">
        <f t="shared" si="3"/>
        <v>152455</v>
      </c>
      <c r="D22" s="34">
        <f t="shared" si="3"/>
        <v>508255</v>
      </c>
    </row>
    <row r="23" spans="1:4" x14ac:dyDescent="0.25">
      <c r="A23" s="27" t="s">
        <v>15</v>
      </c>
      <c r="B23" s="23">
        <v>355800</v>
      </c>
      <c r="C23" s="23">
        <v>152455</v>
      </c>
      <c r="D23" s="24">
        <f>B23+C23</f>
        <v>508255</v>
      </c>
    </row>
    <row r="24" spans="1:4" x14ac:dyDescent="0.25">
      <c r="A24" s="26" t="s">
        <v>196</v>
      </c>
      <c r="B24" s="21">
        <f>SUM(B25:B25)</f>
        <v>4000</v>
      </c>
      <c r="C24" s="21">
        <f>SUM(C25:C25)</f>
        <v>0</v>
      </c>
      <c r="D24" s="21">
        <f>SUM(D25:D25)</f>
        <v>4000</v>
      </c>
    </row>
    <row r="25" spans="1:4" x14ac:dyDescent="0.25">
      <c r="A25" s="28" t="s">
        <v>197</v>
      </c>
      <c r="B25" s="23">
        <v>4000</v>
      </c>
      <c r="C25" s="23">
        <v>0</v>
      </c>
      <c r="D25" s="23">
        <f>B25+C25</f>
        <v>4000</v>
      </c>
    </row>
    <row r="26" spans="1:4" x14ac:dyDescent="0.25">
      <c r="A26" s="26" t="s">
        <v>198</v>
      </c>
      <c r="B26" s="21">
        <f t="shared" ref="B26:D26" si="4">B27</f>
        <v>188010</v>
      </c>
      <c r="C26" s="21">
        <f t="shared" si="4"/>
        <v>11990</v>
      </c>
      <c r="D26" s="21">
        <f t="shared" si="4"/>
        <v>200000</v>
      </c>
    </row>
    <row r="27" spans="1:4" x14ac:dyDescent="0.25">
      <c r="A27" s="28" t="s">
        <v>199</v>
      </c>
      <c r="B27" s="23">
        <v>188010</v>
      </c>
      <c r="C27" s="23">
        <v>11990</v>
      </c>
      <c r="D27" s="23">
        <f>B27+C27</f>
        <v>200000</v>
      </c>
    </row>
    <row r="28" spans="1:4" x14ac:dyDescent="0.25">
      <c r="A28" s="26" t="s">
        <v>200</v>
      </c>
      <c r="B28" s="21">
        <f t="shared" ref="B28:D28" si="5">SUM(B29:B31)</f>
        <v>2361700</v>
      </c>
      <c r="C28" s="21">
        <f t="shared" si="5"/>
        <v>127275</v>
      </c>
      <c r="D28" s="21">
        <f t="shared" si="5"/>
        <v>2488975</v>
      </c>
    </row>
    <row r="29" spans="1:4" x14ac:dyDescent="0.25">
      <c r="A29" s="28" t="s">
        <v>201</v>
      </c>
      <c r="B29" s="24">
        <v>600</v>
      </c>
      <c r="C29" s="24">
        <v>-325</v>
      </c>
      <c r="D29" s="24">
        <f>B29+C29</f>
        <v>275</v>
      </c>
    </row>
    <row r="30" spans="1:4" ht="15" customHeight="1" x14ac:dyDescent="0.25">
      <c r="A30" s="28" t="s">
        <v>202</v>
      </c>
      <c r="B30" s="25">
        <v>77600</v>
      </c>
      <c r="C30" s="25">
        <v>0</v>
      </c>
      <c r="D30" s="25">
        <f>B30+C30</f>
        <v>77600</v>
      </c>
    </row>
    <row r="31" spans="1:4" ht="25.5" x14ac:dyDescent="0.25">
      <c r="A31" s="28" t="s">
        <v>203</v>
      </c>
      <c r="B31" s="25">
        <v>2283500</v>
      </c>
      <c r="C31" s="25">
        <v>127600</v>
      </c>
      <c r="D31" s="25">
        <f>B31+C31</f>
        <v>2411100</v>
      </c>
    </row>
    <row r="32" spans="1:4" x14ac:dyDescent="0.25">
      <c r="A32" s="26" t="s">
        <v>204</v>
      </c>
      <c r="B32" s="22">
        <f t="shared" ref="B32:D32" si="6">B33</f>
        <v>301170</v>
      </c>
      <c r="C32" s="22">
        <f t="shared" si="6"/>
        <v>-5694</v>
      </c>
      <c r="D32" s="22">
        <f t="shared" si="6"/>
        <v>295476</v>
      </c>
    </row>
    <row r="33" spans="1:4" ht="25.5" x14ac:dyDescent="0.25">
      <c r="A33" s="29" t="s">
        <v>205</v>
      </c>
      <c r="B33" s="30">
        <v>301170</v>
      </c>
      <c r="C33" s="30">
        <v>-5694</v>
      </c>
      <c r="D33" s="30">
        <f>B33+C33</f>
        <v>295476</v>
      </c>
    </row>
    <row r="34" spans="1:4" x14ac:dyDescent="0.25">
      <c r="A34" s="151" t="s">
        <v>210</v>
      </c>
      <c r="B34" s="152">
        <f>B35</f>
        <v>0</v>
      </c>
      <c r="C34" s="152">
        <f t="shared" ref="C34:D34" si="7">C35</f>
        <v>9250</v>
      </c>
      <c r="D34" s="152">
        <f t="shared" si="7"/>
        <v>9250</v>
      </c>
    </row>
    <row r="35" spans="1:4" ht="25.5" x14ac:dyDescent="0.25">
      <c r="A35" s="153" t="s">
        <v>211</v>
      </c>
      <c r="B35" s="24">
        <v>0</v>
      </c>
      <c r="C35" s="24">
        <v>9250</v>
      </c>
      <c r="D35" s="24">
        <f>B35+C35</f>
        <v>9250</v>
      </c>
    </row>
    <row r="36" spans="1:4" ht="15.75" thickBot="1" x14ac:dyDescent="0.3">
      <c r="A36" s="149" t="s">
        <v>28</v>
      </c>
      <c r="B36" s="150">
        <f>B8</f>
        <v>3210680</v>
      </c>
      <c r="C36" s="150">
        <f>C8</f>
        <v>286026</v>
      </c>
      <c r="D36" s="150">
        <f>D8</f>
        <v>3496706</v>
      </c>
    </row>
    <row r="37" spans="1:4" ht="15.75" thickBot="1" x14ac:dyDescent="0.3">
      <c r="A37" s="31" t="s">
        <v>29</v>
      </c>
      <c r="B37" s="32">
        <f>B21</f>
        <v>3210680</v>
      </c>
      <c r="C37" s="32">
        <f>C21</f>
        <v>295276</v>
      </c>
      <c r="D37" s="32">
        <f>D21</f>
        <v>3505956</v>
      </c>
    </row>
  </sheetData>
  <mergeCells count="2">
    <mergeCell ref="A1:D3"/>
    <mergeCell ref="A4:D4"/>
  </mergeCells>
  <pageMargins left="0.7" right="0.7" top="0.75" bottom="0.75" header="0.3" footer="0.3"/>
  <pageSetup paperSize="9" scale="92" fitToHeight="0" orientation="portrait" r:id="rId1"/>
  <ignoredErrors>
    <ignoredError sqref="D24 D26 D13 D11 D32:D33 D34 D19 D15 D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7" sqref="F7:H7"/>
    </sheetView>
  </sheetViews>
  <sheetFormatPr defaultRowHeight="15" x14ac:dyDescent="0.25"/>
  <cols>
    <col min="1" max="1" width="3.28515625" customWidth="1"/>
    <col min="2" max="2" width="2.140625" customWidth="1"/>
    <col min="3" max="3" width="2" customWidth="1"/>
    <col min="4" max="4" width="2.140625" customWidth="1"/>
    <col min="5" max="5" width="25.28515625" customWidth="1"/>
    <col min="6" max="7" width="21.140625" customWidth="1"/>
    <col min="8" max="8" width="13.7109375" customWidth="1"/>
  </cols>
  <sheetData>
    <row r="1" spans="1:8" ht="18" customHeight="1" x14ac:dyDescent="0.25">
      <c r="A1" s="129"/>
      <c r="B1" s="129"/>
      <c r="C1" s="129"/>
      <c r="D1" s="129"/>
      <c r="E1" s="129"/>
      <c r="F1" s="129"/>
      <c r="G1" s="129"/>
      <c r="H1" s="129"/>
    </row>
    <row r="2" spans="1:8" ht="15.75" customHeight="1" x14ac:dyDescent="0.25">
      <c r="A2" s="156" t="s">
        <v>11</v>
      </c>
      <c r="B2" s="156"/>
      <c r="C2" s="156"/>
      <c r="D2" s="156"/>
      <c r="E2" s="156"/>
      <c r="F2" s="156"/>
      <c r="G2" s="156"/>
      <c r="H2" s="156"/>
    </row>
    <row r="3" spans="1:8" ht="15.75" x14ac:dyDescent="0.25">
      <c r="A3" s="119"/>
      <c r="B3" s="119"/>
      <c r="C3" s="119"/>
      <c r="D3" s="119"/>
      <c r="E3" s="119"/>
      <c r="F3" s="119"/>
      <c r="G3" s="138"/>
      <c r="H3" s="119"/>
    </row>
    <row r="4" spans="1:8" ht="18" customHeight="1" x14ac:dyDescent="0.25">
      <c r="A4" s="156" t="s">
        <v>33</v>
      </c>
      <c r="B4" s="156"/>
      <c r="C4" s="156"/>
      <c r="D4" s="156"/>
      <c r="E4" s="156"/>
      <c r="F4" s="156"/>
      <c r="G4" s="156"/>
      <c r="H4" s="156"/>
    </row>
    <row r="5" spans="1:8" ht="15.75" customHeight="1" x14ac:dyDescent="0.25">
      <c r="A5" s="156" t="s">
        <v>26</v>
      </c>
      <c r="B5" s="156"/>
      <c r="C5" s="156"/>
      <c r="D5" s="156"/>
      <c r="E5" s="156"/>
      <c r="F5" s="156"/>
      <c r="G5" s="156"/>
      <c r="H5" s="156"/>
    </row>
    <row r="6" spans="1:8" ht="15.75" x14ac:dyDescent="0.25">
      <c r="A6" s="119"/>
      <c r="B6" s="119"/>
      <c r="C6" s="119"/>
      <c r="D6" s="119"/>
      <c r="E6" s="119"/>
      <c r="F6" s="119"/>
      <c r="G6" s="138"/>
      <c r="H6" s="119"/>
    </row>
    <row r="7" spans="1:8" ht="34.5" customHeight="1" x14ac:dyDescent="0.25">
      <c r="A7" s="196" t="s">
        <v>7</v>
      </c>
      <c r="B7" s="197"/>
      <c r="C7" s="197"/>
      <c r="D7" s="197"/>
      <c r="E7" s="198"/>
      <c r="F7" s="132" t="s">
        <v>181</v>
      </c>
      <c r="G7" s="140" t="s">
        <v>182</v>
      </c>
      <c r="H7" s="137" t="s">
        <v>183</v>
      </c>
    </row>
    <row r="8" spans="1:8" x14ac:dyDescent="0.25">
      <c r="A8" s="196">
        <v>1</v>
      </c>
      <c r="B8" s="197"/>
      <c r="C8" s="197"/>
      <c r="D8" s="197"/>
      <c r="E8" s="198"/>
      <c r="F8" s="132">
        <v>2</v>
      </c>
      <c r="G8" s="140">
        <v>3</v>
      </c>
      <c r="H8" s="137">
        <v>4</v>
      </c>
    </row>
    <row r="9" spans="1:8" ht="22.5" x14ac:dyDescent="0.25">
      <c r="A9" s="122">
        <v>8</v>
      </c>
      <c r="B9" s="122"/>
      <c r="C9" s="122"/>
      <c r="D9" s="122"/>
      <c r="E9" s="122" t="s">
        <v>8</v>
      </c>
      <c r="F9" s="126">
        <v>0</v>
      </c>
      <c r="G9" s="126">
        <v>0</v>
      </c>
      <c r="H9" s="126">
        <v>0</v>
      </c>
    </row>
    <row r="10" spans="1:8" ht="22.5" x14ac:dyDescent="0.25">
      <c r="A10" s="123">
        <v>5</v>
      </c>
      <c r="B10" s="124"/>
      <c r="C10" s="124"/>
      <c r="D10" s="124"/>
      <c r="E10" s="125" t="s">
        <v>9</v>
      </c>
      <c r="F10" s="126">
        <v>0</v>
      </c>
      <c r="G10" s="126">
        <v>0</v>
      </c>
      <c r="H10" s="126">
        <v>0</v>
      </c>
    </row>
    <row r="11" spans="1:8" x14ac:dyDescent="0.25">
      <c r="A11" s="121"/>
      <c r="B11" s="121"/>
      <c r="C11" s="121"/>
      <c r="D11" s="121"/>
      <c r="E11" s="121"/>
      <c r="F11" s="121"/>
      <c r="G11" s="121"/>
      <c r="H11" s="121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</sheetData>
  <mergeCells count="5">
    <mergeCell ref="A7:E7"/>
    <mergeCell ref="A8:E8"/>
    <mergeCell ref="A2:H2"/>
    <mergeCell ref="A4:H4"/>
    <mergeCell ref="A5:H5"/>
  </mergeCells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5"/>
  <sheetViews>
    <sheetView workbookViewId="0">
      <selection activeCell="C11" sqref="C11"/>
    </sheetView>
  </sheetViews>
  <sheetFormatPr defaultRowHeight="15" x14ac:dyDescent="0.25"/>
  <cols>
    <col min="1" max="1" width="37.7109375" customWidth="1"/>
    <col min="2" max="3" width="21.5703125" customWidth="1"/>
    <col min="4" max="4" width="20.85546875" customWidth="1"/>
  </cols>
  <sheetData>
    <row r="1" spans="1:4" x14ac:dyDescent="0.25">
      <c r="A1" s="156" t="s">
        <v>11</v>
      </c>
      <c r="B1" s="156"/>
      <c r="C1" s="156"/>
      <c r="D1" s="156"/>
    </row>
    <row r="2" spans="1:4" x14ac:dyDescent="0.25">
      <c r="A2" s="156"/>
      <c r="B2" s="156"/>
      <c r="C2" s="156"/>
      <c r="D2" s="156"/>
    </row>
    <row r="3" spans="1:4" x14ac:dyDescent="0.25">
      <c r="A3" s="156"/>
      <c r="B3" s="156"/>
      <c r="C3" s="156"/>
      <c r="D3" s="156"/>
    </row>
    <row r="4" spans="1:4" ht="15.75" customHeight="1" x14ac:dyDescent="0.25">
      <c r="A4" s="156" t="s">
        <v>206</v>
      </c>
      <c r="B4" s="156"/>
      <c r="C4" s="156"/>
      <c r="D4" s="156"/>
    </row>
    <row r="5" spans="1:4" ht="18.75" thickBot="1" x14ac:dyDescent="0.3">
      <c r="A5" s="17"/>
      <c r="B5" s="17"/>
      <c r="C5" s="139"/>
      <c r="D5" s="18"/>
    </row>
    <row r="6" spans="1:4" ht="39" thickBot="1" x14ac:dyDescent="0.3">
      <c r="A6" s="39" t="s">
        <v>7</v>
      </c>
      <c r="B6" s="40" t="s">
        <v>181</v>
      </c>
      <c r="C6" s="40" t="s">
        <v>182</v>
      </c>
      <c r="D6" s="40" t="s">
        <v>183</v>
      </c>
    </row>
    <row r="7" spans="1:4" ht="15.75" thickBot="1" x14ac:dyDescent="0.3">
      <c r="A7" s="112">
        <v>1</v>
      </c>
      <c r="B7" s="113">
        <v>2</v>
      </c>
      <c r="C7" s="113">
        <v>3</v>
      </c>
      <c r="D7" s="113">
        <v>4</v>
      </c>
    </row>
    <row r="8" spans="1:4" ht="15.75" customHeight="1" x14ac:dyDescent="0.25">
      <c r="A8" s="115" t="s">
        <v>29</v>
      </c>
      <c r="B8" s="116">
        <f>B9</f>
        <v>3210680</v>
      </c>
      <c r="C8" s="116">
        <f>C9</f>
        <v>295276</v>
      </c>
      <c r="D8" s="117">
        <f t="shared" ref="D8" si="0">D9</f>
        <v>3505956</v>
      </c>
    </row>
    <row r="9" spans="1:4" ht="15.75" customHeight="1" x14ac:dyDescent="0.25">
      <c r="A9" s="26" t="s">
        <v>38</v>
      </c>
      <c r="B9" s="19">
        <f>B10+B11</f>
        <v>3210680</v>
      </c>
      <c r="C9" s="19">
        <f>C10+C11</f>
        <v>295276</v>
      </c>
      <c r="D9" s="20">
        <f>D10+D11</f>
        <v>3505956</v>
      </c>
    </row>
    <row r="10" spans="1:4" ht="15.75" customHeight="1" x14ac:dyDescent="0.25">
      <c r="A10" s="118" t="s">
        <v>37</v>
      </c>
      <c r="B10" s="47">
        <v>3210680</v>
      </c>
      <c r="C10" s="47">
        <v>295276</v>
      </c>
      <c r="D10" s="114">
        <f>B10+C10</f>
        <v>3505956</v>
      </c>
    </row>
    <row r="11" spans="1:4" ht="15.75" thickBot="1" x14ac:dyDescent="0.3">
      <c r="A11" s="43" t="s">
        <v>177</v>
      </c>
      <c r="B11" s="44">
        <v>0</v>
      </c>
      <c r="C11" s="44">
        <v>0</v>
      </c>
      <c r="D11" s="45">
        <v>0</v>
      </c>
    </row>
    <row r="13" spans="1:4" x14ac:dyDescent="0.25">
      <c r="A13" s="12"/>
      <c r="B13" s="12"/>
      <c r="C13" s="12"/>
      <c r="D13" s="12"/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</sheetData>
  <mergeCells count="2">
    <mergeCell ref="A4:D4"/>
    <mergeCell ref="A1:D3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0"/>
  <sheetViews>
    <sheetView workbookViewId="0">
      <selection activeCell="I7" sqref="I7"/>
    </sheetView>
  </sheetViews>
  <sheetFormatPr defaultRowHeight="15" x14ac:dyDescent="0.25"/>
  <cols>
    <col min="1" max="1" width="18.7109375" customWidth="1"/>
    <col min="2" max="3" width="17.28515625" customWidth="1"/>
    <col min="4" max="4" width="12.140625" customWidth="1"/>
  </cols>
  <sheetData>
    <row r="1" spans="1:4" ht="15" customHeight="1" x14ac:dyDescent="0.25">
      <c r="A1" s="156" t="s">
        <v>11</v>
      </c>
      <c r="B1" s="156"/>
      <c r="C1" s="156"/>
      <c r="D1" s="156"/>
    </row>
    <row r="2" spans="1:4" ht="15" customHeight="1" x14ac:dyDescent="0.25">
      <c r="A2" s="156"/>
      <c r="B2" s="156"/>
      <c r="C2" s="156"/>
      <c r="D2" s="156"/>
    </row>
    <row r="3" spans="1:4" ht="15" customHeight="1" x14ac:dyDescent="0.25">
      <c r="A3" s="156"/>
      <c r="B3" s="156"/>
      <c r="C3" s="156"/>
      <c r="D3" s="156"/>
    </row>
    <row r="4" spans="1:4" ht="15.75" customHeight="1" x14ac:dyDescent="0.25">
      <c r="A4" s="156" t="s">
        <v>207</v>
      </c>
      <c r="B4" s="156"/>
      <c r="C4" s="156"/>
      <c r="D4" s="156"/>
    </row>
    <row r="5" spans="1:4" ht="18" x14ac:dyDescent="0.25">
      <c r="A5" s="17"/>
      <c r="B5" s="17"/>
      <c r="C5" s="139"/>
      <c r="D5" s="17"/>
    </row>
    <row r="6" spans="1:4" ht="36" x14ac:dyDescent="0.25">
      <c r="A6" s="133" t="s">
        <v>7</v>
      </c>
      <c r="B6" s="133" t="s">
        <v>181</v>
      </c>
      <c r="C6" s="133" t="s">
        <v>182</v>
      </c>
      <c r="D6" s="133" t="s">
        <v>183</v>
      </c>
    </row>
    <row r="7" spans="1:4" x14ac:dyDescent="0.25">
      <c r="A7" s="133">
        <v>1</v>
      </c>
      <c r="B7" s="133">
        <v>2</v>
      </c>
      <c r="C7" s="133">
        <v>3</v>
      </c>
      <c r="D7" s="133">
        <v>4</v>
      </c>
    </row>
    <row r="8" spans="1:4" x14ac:dyDescent="0.25">
      <c r="A8" s="120" t="s">
        <v>27</v>
      </c>
      <c r="B8" s="127">
        <v>0</v>
      </c>
      <c r="C8" s="127">
        <v>0</v>
      </c>
      <c r="D8" s="141">
        <v>0</v>
      </c>
    </row>
    <row r="10" spans="1:4" x14ac:dyDescent="0.25">
      <c r="A10" s="14"/>
      <c r="B10" s="14"/>
      <c r="C10" s="14"/>
      <c r="D10" s="14"/>
    </row>
  </sheetData>
  <mergeCells count="2">
    <mergeCell ref="A4:D4"/>
    <mergeCell ref="A1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80"/>
  <sheetViews>
    <sheetView tabSelected="1" topLeftCell="A37" workbookViewId="0">
      <selection activeCell="A18" sqref="A18:B18"/>
    </sheetView>
  </sheetViews>
  <sheetFormatPr defaultRowHeight="15" x14ac:dyDescent="0.25"/>
  <cols>
    <col min="1" max="1" width="8.28515625" customWidth="1"/>
    <col min="2" max="2" width="8.140625" customWidth="1"/>
    <col min="3" max="3" width="7.140625" customWidth="1"/>
    <col min="4" max="4" width="2.7109375" customWidth="1"/>
    <col min="5" max="5" width="38.140625" customWidth="1"/>
    <col min="6" max="7" width="14" customWidth="1"/>
    <col min="8" max="8" width="13.85546875" customWidth="1"/>
    <col min="9" max="9" width="24.28515625" customWidth="1"/>
  </cols>
  <sheetData>
    <row r="1" spans="1:9" ht="18" customHeight="1" x14ac:dyDescent="0.25">
      <c r="A1" s="156" t="s">
        <v>10</v>
      </c>
      <c r="B1" s="156"/>
      <c r="C1" s="156"/>
      <c r="D1" s="156"/>
      <c r="E1" s="156"/>
      <c r="F1" s="156"/>
      <c r="G1" s="156"/>
      <c r="H1" s="156"/>
      <c r="I1" s="9"/>
    </row>
    <row r="2" spans="1:9" ht="18" customHeight="1" x14ac:dyDescent="0.25">
      <c r="A2" s="256" t="s">
        <v>186</v>
      </c>
      <c r="B2" s="256"/>
      <c r="C2" s="256"/>
      <c r="D2" s="256"/>
      <c r="E2" s="256"/>
      <c r="F2" s="256"/>
      <c r="G2" s="256"/>
      <c r="H2" s="256"/>
      <c r="I2" s="3"/>
    </row>
    <row r="3" spans="1:9" ht="15.75" customHeight="1" x14ac:dyDescent="0.25">
      <c r="A3" s="256"/>
      <c r="B3" s="256"/>
      <c r="C3" s="256"/>
      <c r="D3" s="256"/>
      <c r="E3" s="256"/>
      <c r="F3" s="256"/>
      <c r="G3" s="256"/>
      <c r="H3" s="256"/>
    </row>
    <row r="4" spans="1:9" ht="15" customHeight="1" x14ac:dyDescent="0.25">
      <c r="A4" s="257"/>
      <c r="B4" s="257"/>
      <c r="C4" s="257"/>
      <c r="D4" s="257"/>
      <c r="E4" s="257"/>
      <c r="F4" s="257"/>
      <c r="G4" s="257"/>
      <c r="H4" s="257"/>
    </row>
    <row r="5" spans="1:9" ht="23.25" customHeight="1" x14ac:dyDescent="0.25">
      <c r="A5" s="201" t="s">
        <v>173</v>
      </c>
      <c r="B5" s="202"/>
      <c r="C5" s="202"/>
      <c r="D5" s="202"/>
      <c r="E5" s="203"/>
      <c r="F5" s="199" t="s">
        <v>181</v>
      </c>
      <c r="G5" s="199" t="s">
        <v>182</v>
      </c>
      <c r="H5" s="199" t="s">
        <v>183</v>
      </c>
    </row>
    <row r="6" spans="1:9" ht="15" customHeight="1" x14ac:dyDescent="0.25">
      <c r="A6" s="204"/>
      <c r="B6" s="205"/>
      <c r="C6" s="205"/>
      <c r="D6" s="205"/>
      <c r="E6" s="206"/>
      <c r="F6" s="200"/>
      <c r="G6" s="200"/>
      <c r="H6" s="200"/>
    </row>
    <row r="7" spans="1:9" ht="15" customHeight="1" x14ac:dyDescent="0.25">
      <c r="A7" s="214">
        <v>1</v>
      </c>
      <c r="B7" s="214"/>
      <c r="C7" s="214">
        <v>2</v>
      </c>
      <c r="D7" s="214"/>
      <c r="E7" s="214"/>
      <c r="F7" s="87">
        <v>3</v>
      </c>
      <c r="G7" s="88">
        <v>4</v>
      </c>
      <c r="H7" s="88">
        <v>5</v>
      </c>
    </row>
    <row r="8" spans="1:9" ht="24" customHeight="1" x14ac:dyDescent="0.25">
      <c r="A8" s="215">
        <v>9021</v>
      </c>
      <c r="B8" s="215"/>
      <c r="C8" s="215" t="s">
        <v>107</v>
      </c>
      <c r="D8" s="215"/>
      <c r="E8" s="215"/>
      <c r="F8" s="210"/>
      <c r="G8" s="211"/>
      <c r="H8" s="211"/>
    </row>
    <row r="9" spans="1:9" ht="24" customHeight="1" x14ac:dyDescent="0.25">
      <c r="A9" s="207" t="s">
        <v>108</v>
      </c>
      <c r="B9" s="208"/>
      <c r="C9" s="208"/>
      <c r="D9" s="208"/>
      <c r="E9" s="209"/>
      <c r="F9" s="100">
        <f>F11+F49+F161+F169</f>
        <v>3210680</v>
      </c>
      <c r="G9" s="100">
        <f>G11+G49+G161+G169</f>
        <v>295276</v>
      </c>
      <c r="H9" s="100">
        <f>H11+H49+H161+H169</f>
        <v>3505956</v>
      </c>
    </row>
    <row r="10" spans="1:9" ht="15" customHeight="1" x14ac:dyDescent="0.25">
      <c r="A10" s="215" t="s">
        <v>110</v>
      </c>
      <c r="B10" s="215"/>
      <c r="C10" s="215" t="s">
        <v>111</v>
      </c>
      <c r="D10" s="215"/>
      <c r="E10" s="215"/>
      <c r="F10" s="212"/>
      <c r="G10" s="213"/>
      <c r="H10" s="213"/>
    </row>
    <row r="11" spans="1:9" ht="30" customHeight="1" x14ac:dyDescent="0.25">
      <c r="A11" s="221" t="s">
        <v>112</v>
      </c>
      <c r="B11" s="222"/>
      <c r="C11" s="222"/>
      <c r="D11" s="222"/>
      <c r="E11" s="223"/>
      <c r="F11" s="101">
        <f>F12+F40</f>
        <v>2444510</v>
      </c>
      <c r="G11" s="101">
        <f>G12+G40</f>
        <v>139590</v>
      </c>
      <c r="H11" s="101">
        <f>H12+H40</f>
        <v>2584100</v>
      </c>
    </row>
    <row r="12" spans="1:9" ht="24.95" customHeight="1" x14ac:dyDescent="0.25">
      <c r="A12" s="216" t="s">
        <v>113</v>
      </c>
      <c r="B12" s="216"/>
      <c r="C12" s="216" t="s">
        <v>114</v>
      </c>
      <c r="D12" s="216"/>
      <c r="E12" s="216"/>
      <c r="F12" s="102">
        <f>F13</f>
        <v>161010</v>
      </c>
      <c r="G12" s="102">
        <f>G13</f>
        <v>11990</v>
      </c>
      <c r="H12" s="102">
        <f>H13</f>
        <v>173000</v>
      </c>
    </row>
    <row r="13" spans="1:9" ht="20.100000000000001" customHeight="1" x14ac:dyDescent="0.25">
      <c r="A13" s="217" t="s">
        <v>187</v>
      </c>
      <c r="B13" s="217"/>
      <c r="C13" s="218" t="s">
        <v>109</v>
      </c>
      <c r="D13" s="218"/>
      <c r="E13" s="218"/>
      <c r="F13" s="104">
        <f>F14+F37</f>
        <v>161010</v>
      </c>
      <c r="G13" s="104">
        <f>G14+G37</f>
        <v>11990</v>
      </c>
      <c r="H13" s="104">
        <f>H14+H37</f>
        <v>173000</v>
      </c>
    </row>
    <row r="14" spans="1:9" ht="15" customHeight="1" x14ac:dyDescent="0.25">
      <c r="A14" s="220" t="s">
        <v>115</v>
      </c>
      <c r="B14" s="220"/>
      <c r="C14" s="220" t="s">
        <v>12</v>
      </c>
      <c r="D14" s="220"/>
      <c r="E14" s="220"/>
      <c r="F14" s="89">
        <f>SUM(F15:F36)</f>
        <v>159300</v>
      </c>
      <c r="G14" s="89">
        <f>SUM(G15:G36)</f>
        <v>12300</v>
      </c>
      <c r="H14" s="89">
        <f>SUM(H15:H36)</f>
        <v>171600</v>
      </c>
    </row>
    <row r="15" spans="1:9" x14ac:dyDescent="0.25">
      <c r="A15" s="219" t="s">
        <v>116</v>
      </c>
      <c r="B15" s="219"/>
      <c r="C15" s="219" t="s">
        <v>25</v>
      </c>
      <c r="D15" s="219"/>
      <c r="E15" s="219"/>
      <c r="F15" s="90">
        <v>11300</v>
      </c>
      <c r="G15" s="90">
        <v>-200</v>
      </c>
      <c r="H15" s="90">
        <f>F15+G15</f>
        <v>11100</v>
      </c>
    </row>
    <row r="16" spans="1:9" x14ac:dyDescent="0.25">
      <c r="A16" s="219" t="s">
        <v>117</v>
      </c>
      <c r="B16" s="219"/>
      <c r="C16" s="219" t="s">
        <v>66</v>
      </c>
      <c r="D16" s="219"/>
      <c r="E16" s="219"/>
      <c r="F16" s="90">
        <v>1400</v>
      </c>
      <c r="G16" s="90">
        <v>-200</v>
      </c>
      <c r="H16" s="90">
        <f t="shared" ref="H16:H36" si="0">F16+G16</f>
        <v>1200</v>
      </c>
    </row>
    <row r="17" spans="1:8" x14ac:dyDescent="0.25">
      <c r="A17" s="219" t="s">
        <v>118</v>
      </c>
      <c r="B17" s="219"/>
      <c r="C17" s="219" t="s">
        <v>68</v>
      </c>
      <c r="D17" s="219"/>
      <c r="E17" s="219"/>
      <c r="F17" s="90">
        <v>20100</v>
      </c>
      <c r="G17" s="90">
        <v>1400</v>
      </c>
      <c r="H17" s="90">
        <f t="shared" si="0"/>
        <v>21500</v>
      </c>
    </row>
    <row r="18" spans="1:8" x14ac:dyDescent="0.25">
      <c r="A18" s="224">
        <v>3222</v>
      </c>
      <c r="B18" s="225"/>
      <c r="C18" s="224" t="s">
        <v>69</v>
      </c>
      <c r="D18" s="226"/>
      <c r="E18" s="225"/>
      <c r="F18" s="90">
        <v>0</v>
      </c>
      <c r="G18" s="90">
        <v>100</v>
      </c>
      <c r="H18" s="90">
        <f t="shared" si="0"/>
        <v>100</v>
      </c>
    </row>
    <row r="19" spans="1:8" ht="15" customHeight="1" x14ac:dyDescent="0.25">
      <c r="A19" s="219" t="s">
        <v>119</v>
      </c>
      <c r="B19" s="219"/>
      <c r="C19" s="219" t="s">
        <v>70</v>
      </c>
      <c r="D19" s="219"/>
      <c r="E19" s="219"/>
      <c r="F19" s="90">
        <v>25186</v>
      </c>
      <c r="G19" s="90">
        <v>-8046</v>
      </c>
      <c r="H19" s="90">
        <f t="shared" si="0"/>
        <v>17140</v>
      </c>
    </row>
    <row r="20" spans="1:8" x14ac:dyDescent="0.25">
      <c r="A20" s="224">
        <v>3224</v>
      </c>
      <c r="B20" s="225"/>
      <c r="C20" s="219" t="s">
        <v>71</v>
      </c>
      <c r="D20" s="219"/>
      <c r="E20" s="219"/>
      <c r="F20" s="90">
        <v>5000</v>
      </c>
      <c r="G20" s="90">
        <v>2000</v>
      </c>
      <c r="H20" s="90">
        <f t="shared" si="0"/>
        <v>7000</v>
      </c>
    </row>
    <row r="21" spans="1:8" x14ac:dyDescent="0.25">
      <c r="A21" s="224" t="s">
        <v>120</v>
      </c>
      <c r="B21" s="225"/>
      <c r="C21" s="219" t="s">
        <v>121</v>
      </c>
      <c r="D21" s="219"/>
      <c r="E21" s="219"/>
      <c r="F21" s="90">
        <v>7000</v>
      </c>
      <c r="G21" s="90">
        <v>-3000</v>
      </c>
      <c r="H21" s="90">
        <f t="shared" si="0"/>
        <v>4000</v>
      </c>
    </row>
    <row r="22" spans="1:8" x14ac:dyDescent="0.25">
      <c r="A22" s="94">
        <v>3227</v>
      </c>
      <c r="B22" s="95"/>
      <c r="C22" s="224" t="s">
        <v>73</v>
      </c>
      <c r="D22" s="226"/>
      <c r="E22" s="225"/>
      <c r="F22" s="90">
        <v>1500</v>
      </c>
      <c r="G22" s="90">
        <v>0</v>
      </c>
      <c r="H22" s="90">
        <f t="shared" si="0"/>
        <v>1500</v>
      </c>
    </row>
    <row r="23" spans="1:8" x14ac:dyDescent="0.25">
      <c r="A23" s="224" t="s">
        <v>122</v>
      </c>
      <c r="B23" s="225"/>
      <c r="C23" s="219" t="s">
        <v>75</v>
      </c>
      <c r="D23" s="219"/>
      <c r="E23" s="219"/>
      <c r="F23" s="90">
        <v>4900</v>
      </c>
      <c r="G23" s="90">
        <v>-100</v>
      </c>
      <c r="H23" s="90">
        <f t="shared" si="0"/>
        <v>4800</v>
      </c>
    </row>
    <row r="24" spans="1:8" x14ac:dyDescent="0.25">
      <c r="A24" s="224">
        <v>3232</v>
      </c>
      <c r="B24" s="225"/>
      <c r="C24" s="219" t="s">
        <v>76</v>
      </c>
      <c r="D24" s="219"/>
      <c r="E24" s="219"/>
      <c r="F24" s="90">
        <v>30309</v>
      </c>
      <c r="G24" s="90">
        <v>14256</v>
      </c>
      <c r="H24" s="90">
        <f t="shared" si="0"/>
        <v>44565</v>
      </c>
    </row>
    <row r="25" spans="1:8" x14ac:dyDescent="0.25">
      <c r="A25" s="94">
        <v>3233</v>
      </c>
      <c r="B25" s="95"/>
      <c r="C25" s="224" t="s">
        <v>77</v>
      </c>
      <c r="D25" s="226"/>
      <c r="E25" s="225"/>
      <c r="F25" s="90">
        <v>133</v>
      </c>
      <c r="G25" s="90">
        <v>0</v>
      </c>
      <c r="H25" s="90">
        <f t="shared" si="0"/>
        <v>133</v>
      </c>
    </row>
    <row r="26" spans="1:8" x14ac:dyDescent="0.25">
      <c r="A26" s="224" t="s">
        <v>123</v>
      </c>
      <c r="B26" s="225"/>
      <c r="C26" s="219" t="s">
        <v>78</v>
      </c>
      <c r="D26" s="219"/>
      <c r="E26" s="219"/>
      <c r="F26" s="90">
        <v>21847</v>
      </c>
      <c r="G26" s="90">
        <v>1500</v>
      </c>
      <c r="H26" s="90">
        <f t="shared" si="0"/>
        <v>23347</v>
      </c>
    </row>
    <row r="27" spans="1:8" x14ac:dyDescent="0.25">
      <c r="A27" s="224" t="s">
        <v>124</v>
      </c>
      <c r="B27" s="225"/>
      <c r="C27" s="219" t="s">
        <v>79</v>
      </c>
      <c r="D27" s="219"/>
      <c r="E27" s="219"/>
      <c r="F27" s="90">
        <v>1460</v>
      </c>
      <c r="G27" s="90">
        <v>370</v>
      </c>
      <c r="H27" s="90">
        <f t="shared" si="0"/>
        <v>1830</v>
      </c>
    </row>
    <row r="28" spans="1:8" x14ac:dyDescent="0.25">
      <c r="A28" s="224" t="s">
        <v>125</v>
      </c>
      <c r="B28" s="225"/>
      <c r="C28" s="219" t="s">
        <v>80</v>
      </c>
      <c r="D28" s="219"/>
      <c r="E28" s="219"/>
      <c r="F28" s="90">
        <v>1200</v>
      </c>
      <c r="G28" s="90">
        <v>2200</v>
      </c>
      <c r="H28" s="90">
        <f t="shared" si="0"/>
        <v>3400</v>
      </c>
    </row>
    <row r="29" spans="1:8" x14ac:dyDescent="0.25">
      <c r="A29" s="224" t="s">
        <v>126</v>
      </c>
      <c r="B29" s="225"/>
      <c r="C29" s="219" t="s">
        <v>81</v>
      </c>
      <c r="D29" s="219"/>
      <c r="E29" s="219"/>
      <c r="F29" s="90">
        <v>381</v>
      </c>
      <c r="G29" s="90">
        <v>2355</v>
      </c>
      <c r="H29" s="90">
        <f t="shared" si="0"/>
        <v>2736</v>
      </c>
    </row>
    <row r="30" spans="1:8" x14ac:dyDescent="0.25">
      <c r="A30" s="224" t="s">
        <v>127</v>
      </c>
      <c r="B30" s="225"/>
      <c r="C30" s="219" t="s">
        <v>82</v>
      </c>
      <c r="D30" s="219"/>
      <c r="E30" s="219"/>
      <c r="F30" s="90">
        <v>4500</v>
      </c>
      <c r="G30" s="90">
        <v>0</v>
      </c>
      <c r="H30" s="90">
        <f t="shared" si="0"/>
        <v>4500</v>
      </c>
    </row>
    <row r="31" spans="1:8" x14ac:dyDescent="0.25">
      <c r="A31" s="224" t="s">
        <v>128</v>
      </c>
      <c r="B31" s="225"/>
      <c r="C31" s="219" t="s">
        <v>83</v>
      </c>
      <c r="D31" s="219"/>
      <c r="E31" s="219"/>
      <c r="F31" s="90">
        <v>18400</v>
      </c>
      <c r="G31" s="90">
        <v>50</v>
      </c>
      <c r="H31" s="90">
        <f t="shared" si="0"/>
        <v>18450</v>
      </c>
    </row>
    <row r="32" spans="1:8" x14ac:dyDescent="0.25">
      <c r="A32" s="94">
        <v>3292</v>
      </c>
      <c r="B32" s="96"/>
      <c r="C32" s="224" t="s">
        <v>85</v>
      </c>
      <c r="D32" s="226"/>
      <c r="E32" s="225"/>
      <c r="F32" s="90">
        <v>2700</v>
      </c>
      <c r="G32" s="90">
        <v>300</v>
      </c>
      <c r="H32" s="90">
        <f t="shared" si="0"/>
        <v>3000</v>
      </c>
    </row>
    <row r="33" spans="1:8" x14ac:dyDescent="0.25">
      <c r="A33" s="224">
        <v>3293</v>
      </c>
      <c r="B33" s="225"/>
      <c r="C33" s="219" t="s">
        <v>86</v>
      </c>
      <c r="D33" s="219"/>
      <c r="E33" s="219"/>
      <c r="F33" s="90">
        <v>1000</v>
      </c>
      <c r="G33" s="90">
        <v>-650</v>
      </c>
      <c r="H33" s="90">
        <f t="shared" si="0"/>
        <v>350</v>
      </c>
    </row>
    <row r="34" spans="1:8" x14ac:dyDescent="0.25">
      <c r="A34" s="224" t="s">
        <v>129</v>
      </c>
      <c r="B34" s="225"/>
      <c r="C34" s="219" t="s">
        <v>130</v>
      </c>
      <c r="D34" s="219"/>
      <c r="E34" s="219"/>
      <c r="F34" s="90">
        <v>364</v>
      </c>
      <c r="G34" s="90">
        <v>0</v>
      </c>
      <c r="H34" s="90">
        <f t="shared" si="0"/>
        <v>364</v>
      </c>
    </row>
    <row r="35" spans="1:8" x14ac:dyDescent="0.25">
      <c r="A35" s="94">
        <v>2395</v>
      </c>
      <c r="B35" s="95"/>
      <c r="C35" s="224" t="s">
        <v>88</v>
      </c>
      <c r="D35" s="226"/>
      <c r="E35" s="225"/>
      <c r="F35" s="90">
        <v>120</v>
      </c>
      <c r="G35" s="90">
        <v>-35</v>
      </c>
      <c r="H35" s="90">
        <f t="shared" si="0"/>
        <v>85</v>
      </c>
    </row>
    <row r="36" spans="1:8" x14ac:dyDescent="0.25">
      <c r="A36" s="224" t="s">
        <v>131</v>
      </c>
      <c r="B36" s="225"/>
      <c r="C36" s="219" t="s">
        <v>84</v>
      </c>
      <c r="D36" s="219"/>
      <c r="E36" s="219"/>
      <c r="F36" s="90">
        <v>500</v>
      </c>
      <c r="G36" s="90">
        <v>0</v>
      </c>
      <c r="H36" s="90">
        <f t="shared" si="0"/>
        <v>500</v>
      </c>
    </row>
    <row r="37" spans="1:8" x14ac:dyDescent="0.25">
      <c r="A37" s="229" t="s">
        <v>132</v>
      </c>
      <c r="B37" s="230"/>
      <c r="C37" s="220" t="s">
        <v>89</v>
      </c>
      <c r="D37" s="220"/>
      <c r="E37" s="220"/>
      <c r="F37" s="89">
        <f>SUM(F38:F39)</f>
        <v>1710</v>
      </c>
      <c r="G37" s="89">
        <f>SUM(G38:G39)</f>
        <v>-310</v>
      </c>
      <c r="H37" s="89">
        <f>SUM(H38:H39)</f>
        <v>1400</v>
      </c>
    </row>
    <row r="38" spans="1:8" x14ac:dyDescent="0.25">
      <c r="A38" s="224" t="s">
        <v>133</v>
      </c>
      <c r="B38" s="225"/>
      <c r="C38" s="219" t="s">
        <v>91</v>
      </c>
      <c r="D38" s="219"/>
      <c r="E38" s="219"/>
      <c r="F38" s="90">
        <v>1710</v>
      </c>
      <c r="G38" s="90">
        <v>-310</v>
      </c>
      <c r="H38" s="90">
        <f>F38+G38</f>
        <v>1400</v>
      </c>
    </row>
    <row r="39" spans="1:8" ht="15" customHeight="1" x14ac:dyDescent="0.25">
      <c r="A39" s="224">
        <v>3433</v>
      </c>
      <c r="B39" s="225"/>
      <c r="C39" s="219" t="s">
        <v>92</v>
      </c>
      <c r="D39" s="219"/>
      <c r="E39" s="219"/>
      <c r="F39" s="90">
        <v>0</v>
      </c>
      <c r="G39" s="90">
        <v>0</v>
      </c>
      <c r="H39" s="90">
        <f>F39+G39</f>
        <v>0</v>
      </c>
    </row>
    <row r="40" spans="1:8" ht="24.95" customHeight="1" x14ac:dyDescent="0.25">
      <c r="A40" s="216" t="s">
        <v>134</v>
      </c>
      <c r="B40" s="227"/>
      <c r="C40" s="216" t="s">
        <v>135</v>
      </c>
      <c r="D40" s="228"/>
      <c r="E40" s="227"/>
      <c r="F40" s="102">
        <f>F41</f>
        <v>2283500</v>
      </c>
      <c r="G40" s="102">
        <f>G41</f>
        <v>127600</v>
      </c>
      <c r="H40" s="102">
        <f>H41</f>
        <v>2411100</v>
      </c>
    </row>
    <row r="41" spans="1:8" ht="20.100000000000001" customHeight="1" x14ac:dyDescent="0.25">
      <c r="A41" s="217" t="s">
        <v>188</v>
      </c>
      <c r="B41" s="217"/>
      <c r="C41" s="218" t="s">
        <v>136</v>
      </c>
      <c r="D41" s="218"/>
      <c r="E41" s="218"/>
      <c r="F41" s="104">
        <f>F42+F46</f>
        <v>2283500</v>
      </c>
      <c r="G41" s="104">
        <f>G42+G46</f>
        <v>127600</v>
      </c>
      <c r="H41" s="104">
        <f>H42+H46</f>
        <v>2411100</v>
      </c>
    </row>
    <row r="42" spans="1:8" x14ac:dyDescent="0.25">
      <c r="A42" s="229">
        <v>31</v>
      </c>
      <c r="B42" s="230"/>
      <c r="C42" s="229" t="s">
        <v>5</v>
      </c>
      <c r="D42" s="231"/>
      <c r="E42" s="230"/>
      <c r="F42" s="89">
        <f>SUM(F43:F45)</f>
        <v>2241000</v>
      </c>
      <c r="G42" s="89">
        <f>SUM(G43:G45)</f>
        <v>127900</v>
      </c>
      <c r="H42" s="89">
        <f>SUM(H43:H45)</f>
        <v>2368900</v>
      </c>
    </row>
    <row r="43" spans="1:8" x14ac:dyDescent="0.25">
      <c r="A43" s="224">
        <v>3111</v>
      </c>
      <c r="B43" s="225"/>
      <c r="C43" s="224" t="s">
        <v>23</v>
      </c>
      <c r="D43" s="226"/>
      <c r="E43" s="225"/>
      <c r="F43" s="90">
        <v>1850000</v>
      </c>
      <c r="G43" s="90">
        <v>110000</v>
      </c>
      <c r="H43" s="90">
        <f>F43+G43</f>
        <v>1960000</v>
      </c>
    </row>
    <row r="44" spans="1:8" x14ac:dyDescent="0.25">
      <c r="A44" s="219">
        <v>3121</v>
      </c>
      <c r="B44" s="219"/>
      <c r="C44" s="219" t="s">
        <v>62</v>
      </c>
      <c r="D44" s="219"/>
      <c r="E44" s="219"/>
      <c r="F44" s="90">
        <v>86000</v>
      </c>
      <c r="G44" s="90">
        <v>-500</v>
      </c>
      <c r="H44" s="90">
        <f t="shared" ref="H44:H45" si="1">F44+G44</f>
        <v>85500</v>
      </c>
    </row>
    <row r="45" spans="1:8" x14ac:dyDescent="0.25">
      <c r="A45" s="219">
        <v>3132</v>
      </c>
      <c r="B45" s="219"/>
      <c r="C45" s="219" t="s">
        <v>64</v>
      </c>
      <c r="D45" s="219"/>
      <c r="E45" s="219"/>
      <c r="F45" s="90">
        <v>305000</v>
      </c>
      <c r="G45" s="90">
        <v>18400</v>
      </c>
      <c r="H45" s="90">
        <f t="shared" si="1"/>
        <v>323400</v>
      </c>
    </row>
    <row r="46" spans="1:8" x14ac:dyDescent="0.25">
      <c r="A46" s="220" t="s">
        <v>115</v>
      </c>
      <c r="B46" s="220"/>
      <c r="C46" s="220" t="s">
        <v>12</v>
      </c>
      <c r="D46" s="220"/>
      <c r="E46" s="220"/>
      <c r="F46" s="89">
        <f>SUM(F47:F48)</f>
        <v>42500</v>
      </c>
      <c r="G46" s="89">
        <f>SUM(G47:G48)</f>
        <v>-300</v>
      </c>
      <c r="H46" s="89">
        <f>SUM(H47:H48)</f>
        <v>42200</v>
      </c>
    </row>
    <row r="47" spans="1:8" x14ac:dyDescent="0.25">
      <c r="A47" s="219">
        <v>3212</v>
      </c>
      <c r="B47" s="219"/>
      <c r="C47" s="219" t="s">
        <v>137</v>
      </c>
      <c r="D47" s="219"/>
      <c r="E47" s="219"/>
      <c r="F47" s="90">
        <v>40000</v>
      </c>
      <c r="G47" s="90">
        <v>0</v>
      </c>
      <c r="H47" s="90">
        <f>F47+G47</f>
        <v>40000</v>
      </c>
    </row>
    <row r="48" spans="1:8" x14ac:dyDescent="0.25">
      <c r="A48" s="219">
        <v>3295</v>
      </c>
      <c r="B48" s="219"/>
      <c r="C48" s="219" t="s">
        <v>88</v>
      </c>
      <c r="D48" s="219"/>
      <c r="E48" s="219"/>
      <c r="F48" s="90">
        <v>2500</v>
      </c>
      <c r="G48" s="90">
        <v>-300</v>
      </c>
      <c r="H48" s="90">
        <f>F48+G48</f>
        <v>2200</v>
      </c>
    </row>
    <row r="49" spans="1:8" ht="30" customHeight="1" x14ac:dyDescent="0.25">
      <c r="A49" s="221" t="s">
        <v>138</v>
      </c>
      <c r="B49" s="222"/>
      <c r="C49" s="222"/>
      <c r="D49" s="222"/>
      <c r="E49" s="223"/>
      <c r="F49" s="101">
        <f>F50+F97+F117+F121+F129+F143+F147+F157</f>
        <v>736770</v>
      </c>
      <c r="G49" s="101">
        <f>G50+G97+G117+G121+G129+G143+G147+G157</f>
        <v>149776</v>
      </c>
      <c r="H49" s="101">
        <f>H50+H97+H117+H121+H129+H143+H147+H157</f>
        <v>886546</v>
      </c>
    </row>
    <row r="50" spans="1:8" ht="24.95" customHeight="1" x14ac:dyDescent="0.25">
      <c r="A50" s="232" t="s">
        <v>139</v>
      </c>
      <c r="B50" s="227"/>
      <c r="C50" s="232" t="s">
        <v>140</v>
      </c>
      <c r="D50" s="228"/>
      <c r="E50" s="227"/>
      <c r="F50" s="102">
        <f>F51+F61+F67+F76</f>
        <v>55375</v>
      </c>
      <c r="G50" s="102">
        <f>G51+G61+G67+G76</f>
        <v>59261</v>
      </c>
      <c r="H50" s="102">
        <f>H51+H61+H67+H76</f>
        <v>114636</v>
      </c>
    </row>
    <row r="51" spans="1:8" ht="20.100000000000001" customHeight="1" x14ac:dyDescent="0.25">
      <c r="A51" s="233" t="s">
        <v>141</v>
      </c>
      <c r="B51" s="234"/>
      <c r="C51" s="235" t="s">
        <v>142</v>
      </c>
      <c r="D51" s="236"/>
      <c r="E51" s="237"/>
      <c r="F51" s="104">
        <f>F52+F58</f>
        <v>32100</v>
      </c>
      <c r="G51" s="104">
        <f>G52+G58</f>
        <v>55708</v>
      </c>
      <c r="H51" s="104">
        <f>H52+H58</f>
        <v>87808</v>
      </c>
    </row>
    <row r="52" spans="1:8" x14ac:dyDescent="0.25">
      <c r="A52" s="229" t="s">
        <v>115</v>
      </c>
      <c r="B52" s="230"/>
      <c r="C52" s="229" t="s">
        <v>12</v>
      </c>
      <c r="D52" s="231"/>
      <c r="E52" s="230"/>
      <c r="F52" s="89">
        <f>SUM(F53:F57)</f>
        <v>29100</v>
      </c>
      <c r="G52" s="89">
        <f>SUM(G53:G57)</f>
        <v>3484</v>
      </c>
      <c r="H52" s="89">
        <f>SUM(H53:H57)</f>
        <v>32584</v>
      </c>
    </row>
    <row r="53" spans="1:8" x14ac:dyDescent="0.25">
      <c r="A53" s="224" t="s">
        <v>119</v>
      </c>
      <c r="B53" s="225"/>
      <c r="C53" s="224" t="s">
        <v>70</v>
      </c>
      <c r="D53" s="226"/>
      <c r="E53" s="225"/>
      <c r="F53" s="90">
        <v>11000</v>
      </c>
      <c r="G53" s="90">
        <v>-116</v>
      </c>
      <c r="H53" s="90">
        <f>F53+G53</f>
        <v>10884</v>
      </c>
    </row>
    <row r="54" spans="1:8" x14ac:dyDescent="0.25">
      <c r="A54" s="224">
        <v>3232</v>
      </c>
      <c r="B54" s="225"/>
      <c r="C54" s="224" t="s">
        <v>76</v>
      </c>
      <c r="D54" s="226"/>
      <c r="E54" s="225"/>
      <c r="F54" s="90">
        <v>4100</v>
      </c>
      <c r="G54" s="90">
        <v>400</v>
      </c>
      <c r="H54" s="90">
        <f t="shared" ref="H54:H57" si="2">F54+G54</f>
        <v>4500</v>
      </c>
    </row>
    <row r="55" spans="1:8" x14ac:dyDescent="0.25">
      <c r="A55" s="224">
        <v>3239</v>
      </c>
      <c r="B55" s="225"/>
      <c r="C55" s="224" t="s">
        <v>83</v>
      </c>
      <c r="D55" s="226"/>
      <c r="E55" s="225"/>
      <c r="F55" s="90">
        <v>14000</v>
      </c>
      <c r="G55" s="90">
        <v>2000</v>
      </c>
      <c r="H55" s="90">
        <f t="shared" si="2"/>
        <v>16000</v>
      </c>
    </row>
    <row r="56" spans="1:8" x14ac:dyDescent="0.25">
      <c r="A56" s="224">
        <v>3293</v>
      </c>
      <c r="B56" s="225"/>
      <c r="C56" s="224" t="s">
        <v>86</v>
      </c>
      <c r="D56" s="226"/>
      <c r="E56" s="225"/>
      <c r="F56" s="90">
        <v>0</v>
      </c>
      <c r="G56" s="90">
        <v>700</v>
      </c>
      <c r="H56" s="90">
        <f t="shared" si="2"/>
        <v>700</v>
      </c>
    </row>
    <row r="57" spans="1:8" x14ac:dyDescent="0.25">
      <c r="A57" s="224">
        <v>3299</v>
      </c>
      <c r="B57" s="225"/>
      <c r="C57" s="224" t="s">
        <v>84</v>
      </c>
      <c r="D57" s="226"/>
      <c r="E57" s="225"/>
      <c r="F57" s="90">
        <v>0</v>
      </c>
      <c r="G57" s="90">
        <v>500</v>
      </c>
      <c r="H57" s="90">
        <f t="shared" si="2"/>
        <v>500</v>
      </c>
    </row>
    <row r="58" spans="1:8" ht="19.5" customHeight="1" x14ac:dyDescent="0.25">
      <c r="A58" s="229" t="s">
        <v>143</v>
      </c>
      <c r="B58" s="230"/>
      <c r="C58" s="229" t="s">
        <v>144</v>
      </c>
      <c r="D58" s="231"/>
      <c r="E58" s="230"/>
      <c r="F58" s="89">
        <f>SUM(F59:F60)</f>
        <v>3000</v>
      </c>
      <c r="G58" s="89">
        <f t="shared" ref="G58:H58" si="3">SUM(G59:G60)</f>
        <v>52224</v>
      </c>
      <c r="H58" s="89">
        <f t="shared" si="3"/>
        <v>55224</v>
      </c>
    </row>
    <row r="59" spans="1:8" ht="15" customHeight="1" x14ac:dyDescent="0.25">
      <c r="A59" s="224">
        <v>3721</v>
      </c>
      <c r="B59" s="225"/>
      <c r="C59" s="224" t="s">
        <v>208</v>
      </c>
      <c r="D59" s="226"/>
      <c r="E59" s="225"/>
      <c r="F59" s="90">
        <v>0</v>
      </c>
      <c r="G59" s="90">
        <v>53724</v>
      </c>
      <c r="H59" s="90">
        <f>F59+G59</f>
        <v>53724</v>
      </c>
    </row>
    <row r="60" spans="1:8" x14ac:dyDescent="0.25">
      <c r="A60" s="94">
        <v>3722</v>
      </c>
      <c r="B60" s="95"/>
      <c r="C60" s="224" t="s">
        <v>145</v>
      </c>
      <c r="D60" s="226"/>
      <c r="E60" s="225"/>
      <c r="F60" s="90">
        <v>3000</v>
      </c>
      <c r="G60" s="90">
        <v>-1500</v>
      </c>
      <c r="H60" s="90">
        <f>F60+G60</f>
        <v>1500</v>
      </c>
    </row>
    <row r="61" spans="1:8" ht="20.100000000000001" customHeight="1" x14ac:dyDescent="0.25">
      <c r="A61" s="233" t="s">
        <v>189</v>
      </c>
      <c r="B61" s="234"/>
      <c r="C61" s="235" t="s">
        <v>146</v>
      </c>
      <c r="D61" s="236"/>
      <c r="E61" s="237"/>
      <c r="F61" s="104">
        <f>F62</f>
        <v>1600</v>
      </c>
      <c r="G61" s="104">
        <f>G62</f>
        <v>100</v>
      </c>
      <c r="H61" s="104">
        <f>H62</f>
        <v>1700</v>
      </c>
    </row>
    <row r="62" spans="1:8" x14ac:dyDescent="0.25">
      <c r="A62" s="229" t="s">
        <v>115</v>
      </c>
      <c r="B62" s="230"/>
      <c r="C62" s="229" t="s">
        <v>12</v>
      </c>
      <c r="D62" s="231"/>
      <c r="E62" s="230"/>
      <c r="F62" s="89">
        <f>SUM(F63:F66)</f>
        <v>1600</v>
      </c>
      <c r="G62" s="89">
        <f t="shared" ref="G62:H62" si="4">SUM(G63:G66)</f>
        <v>100</v>
      </c>
      <c r="H62" s="89">
        <f t="shared" si="4"/>
        <v>1700</v>
      </c>
    </row>
    <row r="63" spans="1:8" x14ac:dyDescent="0.25">
      <c r="A63" s="224">
        <v>3221</v>
      </c>
      <c r="B63" s="225"/>
      <c r="C63" s="224" t="s">
        <v>68</v>
      </c>
      <c r="D63" s="226"/>
      <c r="E63" s="225"/>
      <c r="F63" s="90">
        <v>0</v>
      </c>
      <c r="G63" s="90">
        <v>100</v>
      </c>
      <c r="H63" s="90">
        <f>F63+G63</f>
        <v>100</v>
      </c>
    </row>
    <row r="64" spans="1:8" x14ac:dyDescent="0.25">
      <c r="A64" s="94">
        <v>3225</v>
      </c>
      <c r="B64" s="95"/>
      <c r="C64" s="224" t="s">
        <v>121</v>
      </c>
      <c r="D64" s="226"/>
      <c r="E64" s="225"/>
      <c r="F64" s="90">
        <v>1000</v>
      </c>
      <c r="G64" s="90">
        <v>-300</v>
      </c>
      <c r="H64" s="90">
        <f t="shared" ref="H64:H66" si="5">F64+G64</f>
        <v>700</v>
      </c>
    </row>
    <row r="65" spans="1:8" x14ac:dyDescent="0.25">
      <c r="A65" s="224">
        <v>3239</v>
      </c>
      <c r="B65" s="225"/>
      <c r="C65" s="224" t="s">
        <v>83</v>
      </c>
      <c r="D65" s="226"/>
      <c r="E65" s="225"/>
      <c r="F65" s="90">
        <v>0</v>
      </c>
      <c r="G65" s="90">
        <v>600</v>
      </c>
      <c r="H65" s="90">
        <f t="shared" si="5"/>
        <v>600</v>
      </c>
    </row>
    <row r="66" spans="1:8" x14ac:dyDescent="0.25">
      <c r="A66" s="224">
        <v>3299</v>
      </c>
      <c r="B66" s="225"/>
      <c r="C66" s="224" t="s">
        <v>84</v>
      </c>
      <c r="D66" s="226"/>
      <c r="E66" s="225"/>
      <c r="F66" s="90">
        <v>600</v>
      </c>
      <c r="G66" s="90">
        <v>-300</v>
      </c>
      <c r="H66" s="90">
        <f t="shared" si="5"/>
        <v>300</v>
      </c>
    </row>
    <row r="67" spans="1:8" ht="20.100000000000001" customHeight="1" x14ac:dyDescent="0.25">
      <c r="A67" s="233" t="s">
        <v>190</v>
      </c>
      <c r="B67" s="234"/>
      <c r="C67" s="235" t="s">
        <v>147</v>
      </c>
      <c r="D67" s="236"/>
      <c r="E67" s="237"/>
      <c r="F67" s="104">
        <f>F68+F72</f>
        <v>0</v>
      </c>
      <c r="G67" s="104">
        <f t="shared" ref="G67:H67" si="6">G68+G72</f>
        <v>9250</v>
      </c>
      <c r="H67" s="104">
        <f t="shared" si="6"/>
        <v>9250</v>
      </c>
    </row>
    <row r="68" spans="1:8" ht="15" customHeight="1" x14ac:dyDescent="0.25">
      <c r="A68" s="229" t="s">
        <v>115</v>
      </c>
      <c r="B68" s="230"/>
      <c r="C68" s="229" t="s">
        <v>12</v>
      </c>
      <c r="D68" s="231"/>
      <c r="E68" s="230"/>
      <c r="F68" s="146">
        <f>SUM(F69:F71)</f>
        <v>0</v>
      </c>
      <c r="G68" s="146">
        <f t="shared" ref="G68:H68" si="7">SUM(G69:G71)</f>
        <v>3971</v>
      </c>
      <c r="H68" s="146">
        <f t="shared" si="7"/>
        <v>3971</v>
      </c>
    </row>
    <row r="69" spans="1:8" ht="15" customHeight="1" x14ac:dyDescent="0.25">
      <c r="A69" s="224">
        <v>3221</v>
      </c>
      <c r="B69" s="225"/>
      <c r="C69" s="224" t="s">
        <v>68</v>
      </c>
      <c r="D69" s="226"/>
      <c r="E69" s="225"/>
      <c r="F69" s="147">
        <v>0</v>
      </c>
      <c r="G69" s="147">
        <v>1828</v>
      </c>
      <c r="H69" s="147">
        <f>F69+G69</f>
        <v>1828</v>
      </c>
    </row>
    <row r="70" spans="1:8" ht="15" customHeight="1" x14ac:dyDescent="0.25">
      <c r="A70" s="144">
        <v>3225</v>
      </c>
      <c r="B70" s="145"/>
      <c r="C70" s="224" t="s">
        <v>121</v>
      </c>
      <c r="D70" s="226"/>
      <c r="E70" s="225"/>
      <c r="F70" s="147">
        <v>0</v>
      </c>
      <c r="G70" s="147">
        <v>1993</v>
      </c>
      <c r="H70" s="147">
        <f t="shared" ref="H70:H71" si="8">F70+G70</f>
        <v>1993</v>
      </c>
    </row>
    <row r="71" spans="1:8" ht="15" customHeight="1" x14ac:dyDescent="0.25">
      <c r="A71" s="224">
        <v>3239</v>
      </c>
      <c r="B71" s="225"/>
      <c r="C71" s="224" t="s">
        <v>83</v>
      </c>
      <c r="D71" s="226"/>
      <c r="E71" s="225"/>
      <c r="F71" s="147">
        <v>0</v>
      </c>
      <c r="G71" s="147">
        <v>150</v>
      </c>
      <c r="H71" s="147">
        <f t="shared" si="8"/>
        <v>150</v>
      </c>
    </row>
    <row r="72" spans="1:8" x14ac:dyDescent="0.25">
      <c r="A72" s="229">
        <v>42</v>
      </c>
      <c r="B72" s="230"/>
      <c r="C72" s="238" t="s">
        <v>148</v>
      </c>
      <c r="D72" s="239"/>
      <c r="E72" s="240"/>
      <c r="F72" s="92">
        <f>SUM(F73:F75)</f>
        <v>0</v>
      </c>
      <c r="G72" s="92">
        <f t="shared" ref="G72:H72" si="9">SUM(G73:G75)</f>
        <v>5279</v>
      </c>
      <c r="H72" s="92">
        <f t="shared" si="9"/>
        <v>5279</v>
      </c>
    </row>
    <row r="73" spans="1:8" x14ac:dyDescent="0.25">
      <c r="A73" s="94">
        <v>4221</v>
      </c>
      <c r="B73" s="95"/>
      <c r="C73" s="224" t="s">
        <v>100</v>
      </c>
      <c r="D73" s="226"/>
      <c r="E73" s="225"/>
      <c r="F73" s="90">
        <v>0</v>
      </c>
      <c r="G73" s="90">
        <v>3107</v>
      </c>
      <c r="H73" s="90">
        <f>F73+G73</f>
        <v>3107</v>
      </c>
    </row>
    <row r="74" spans="1:8" x14ac:dyDescent="0.25">
      <c r="A74" s="224">
        <v>4222</v>
      </c>
      <c r="B74" s="225"/>
      <c r="C74" s="224" t="s">
        <v>101</v>
      </c>
      <c r="D74" s="226"/>
      <c r="E74" s="225"/>
      <c r="F74" s="90">
        <v>0</v>
      </c>
      <c r="G74" s="90">
        <v>1473</v>
      </c>
      <c r="H74" s="90">
        <f t="shared" ref="H74:H75" si="10">F74+G74</f>
        <v>1473</v>
      </c>
    </row>
    <row r="75" spans="1:8" x14ac:dyDescent="0.25">
      <c r="A75" s="224">
        <v>4227</v>
      </c>
      <c r="B75" s="225"/>
      <c r="C75" s="224" t="s">
        <v>104</v>
      </c>
      <c r="D75" s="226"/>
      <c r="E75" s="225"/>
      <c r="F75" s="90">
        <v>0</v>
      </c>
      <c r="G75" s="90">
        <v>699</v>
      </c>
      <c r="H75" s="90">
        <f t="shared" si="10"/>
        <v>699</v>
      </c>
    </row>
    <row r="76" spans="1:8" ht="20.100000000000001" customHeight="1" x14ac:dyDescent="0.25">
      <c r="A76" s="233" t="s">
        <v>191</v>
      </c>
      <c r="B76" s="234"/>
      <c r="C76" s="244" t="s">
        <v>149</v>
      </c>
      <c r="D76" s="245"/>
      <c r="E76" s="246"/>
      <c r="F76" s="105">
        <f>F77+F80+F92+F94</f>
        <v>21675</v>
      </c>
      <c r="G76" s="105">
        <f t="shared" ref="G76:H76" si="11">G77+G80+G92+G94</f>
        <v>-5797</v>
      </c>
      <c r="H76" s="105">
        <f t="shared" si="11"/>
        <v>15878</v>
      </c>
    </row>
    <row r="77" spans="1:8" s="148" customFormat="1" ht="15" customHeight="1" x14ac:dyDescent="0.25">
      <c r="A77" s="229">
        <v>31</v>
      </c>
      <c r="B77" s="230"/>
      <c r="C77" s="229" t="s">
        <v>5</v>
      </c>
      <c r="D77" s="231"/>
      <c r="E77" s="230"/>
      <c r="F77" s="92">
        <f>SUM(F78:F79)</f>
        <v>0</v>
      </c>
      <c r="G77" s="92">
        <f t="shared" ref="G77:H77" si="12">SUM(G78:G79)</f>
        <v>525</v>
      </c>
      <c r="H77" s="92">
        <f t="shared" si="12"/>
        <v>525</v>
      </c>
    </row>
    <row r="78" spans="1:8" s="148" customFormat="1" ht="15" customHeight="1" x14ac:dyDescent="0.25">
      <c r="A78" s="224">
        <v>3111</v>
      </c>
      <c r="B78" s="225"/>
      <c r="C78" s="224" t="s">
        <v>23</v>
      </c>
      <c r="D78" s="226"/>
      <c r="E78" s="225"/>
      <c r="F78" s="93">
        <v>0</v>
      </c>
      <c r="G78" s="93">
        <v>450</v>
      </c>
      <c r="H78" s="93">
        <f>F78+G78</f>
        <v>450</v>
      </c>
    </row>
    <row r="79" spans="1:8" s="148" customFormat="1" ht="15" customHeight="1" x14ac:dyDescent="0.25">
      <c r="A79" s="219">
        <v>3132</v>
      </c>
      <c r="B79" s="219"/>
      <c r="C79" s="219" t="s">
        <v>64</v>
      </c>
      <c r="D79" s="219"/>
      <c r="E79" s="219"/>
      <c r="F79" s="93">
        <v>0</v>
      </c>
      <c r="G79" s="93">
        <v>75</v>
      </c>
      <c r="H79" s="93">
        <f>F79+G79</f>
        <v>75</v>
      </c>
    </row>
    <row r="80" spans="1:8" x14ac:dyDescent="0.25">
      <c r="A80" s="229" t="s">
        <v>115</v>
      </c>
      <c r="B80" s="230"/>
      <c r="C80" s="229" t="s">
        <v>12</v>
      </c>
      <c r="D80" s="231"/>
      <c r="E80" s="230"/>
      <c r="F80" s="89">
        <f>SUM(F81:F91)</f>
        <v>18475</v>
      </c>
      <c r="G80" s="89">
        <f t="shared" ref="G80:H80" si="13">SUM(G81:G91)</f>
        <v>-7368</v>
      </c>
      <c r="H80" s="89">
        <f t="shared" si="13"/>
        <v>11107</v>
      </c>
    </row>
    <row r="81" spans="1:8" x14ac:dyDescent="0.25">
      <c r="A81" s="224">
        <v>3211</v>
      </c>
      <c r="B81" s="225"/>
      <c r="C81" s="224" t="s">
        <v>25</v>
      </c>
      <c r="D81" s="226"/>
      <c r="E81" s="225"/>
      <c r="F81" s="90">
        <v>900</v>
      </c>
      <c r="G81" s="90">
        <v>-190</v>
      </c>
      <c r="H81" s="90">
        <f>F81+G81</f>
        <v>710</v>
      </c>
    </row>
    <row r="82" spans="1:8" x14ac:dyDescent="0.25">
      <c r="A82" s="224">
        <v>3213</v>
      </c>
      <c r="B82" s="225"/>
      <c r="C82" s="224" t="s">
        <v>66</v>
      </c>
      <c r="D82" s="226"/>
      <c r="E82" s="225"/>
      <c r="F82" s="90">
        <v>200</v>
      </c>
      <c r="G82" s="90">
        <v>-100</v>
      </c>
      <c r="H82" s="90">
        <f t="shared" ref="H82:H91" si="14">F82+G82</f>
        <v>100</v>
      </c>
    </row>
    <row r="83" spans="1:8" x14ac:dyDescent="0.25">
      <c r="A83" s="224">
        <v>3221</v>
      </c>
      <c r="B83" s="225"/>
      <c r="C83" s="241" t="s">
        <v>68</v>
      </c>
      <c r="D83" s="242"/>
      <c r="E83" s="243"/>
      <c r="F83" s="90">
        <v>2750</v>
      </c>
      <c r="G83" s="90">
        <v>-1105</v>
      </c>
      <c r="H83" s="90">
        <f t="shared" si="14"/>
        <v>1645</v>
      </c>
    </row>
    <row r="84" spans="1:8" x14ac:dyDescent="0.25">
      <c r="A84" s="224">
        <v>3223</v>
      </c>
      <c r="B84" s="225"/>
      <c r="C84" s="241" t="s">
        <v>70</v>
      </c>
      <c r="D84" s="242"/>
      <c r="E84" s="243"/>
      <c r="F84" s="90">
        <v>13000</v>
      </c>
      <c r="G84" s="90">
        <v>-7000</v>
      </c>
      <c r="H84" s="90">
        <f t="shared" si="14"/>
        <v>6000</v>
      </c>
    </row>
    <row r="85" spans="1:8" x14ac:dyDescent="0.25">
      <c r="A85" s="94">
        <v>3225</v>
      </c>
      <c r="B85" s="95"/>
      <c r="C85" s="224" t="s">
        <v>121</v>
      </c>
      <c r="D85" s="226"/>
      <c r="E85" s="225"/>
      <c r="F85" s="90">
        <v>0</v>
      </c>
      <c r="G85" s="90">
        <v>1450</v>
      </c>
      <c r="H85" s="90">
        <f t="shared" si="14"/>
        <v>1450</v>
      </c>
    </row>
    <row r="86" spans="1:8" x14ac:dyDescent="0.25">
      <c r="A86" s="224">
        <v>3231</v>
      </c>
      <c r="B86" s="225"/>
      <c r="C86" s="224" t="s">
        <v>75</v>
      </c>
      <c r="D86" s="226"/>
      <c r="E86" s="225"/>
      <c r="F86" s="90">
        <v>265</v>
      </c>
      <c r="G86" s="90">
        <v>-265</v>
      </c>
      <c r="H86" s="90">
        <f t="shared" si="14"/>
        <v>0</v>
      </c>
    </row>
    <row r="87" spans="1:8" x14ac:dyDescent="0.25">
      <c r="A87" s="224">
        <v>3232</v>
      </c>
      <c r="B87" s="225"/>
      <c r="C87" s="247" t="s">
        <v>76</v>
      </c>
      <c r="D87" s="248"/>
      <c r="E87" s="249"/>
      <c r="F87" s="90">
        <v>600</v>
      </c>
      <c r="G87" s="90">
        <v>-400</v>
      </c>
      <c r="H87" s="90">
        <f t="shared" si="14"/>
        <v>200</v>
      </c>
    </row>
    <row r="88" spans="1:8" x14ac:dyDescent="0.25">
      <c r="A88" s="224">
        <v>3234</v>
      </c>
      <c r="B88" s="225"/>
      <c r="C88" s="247" t="s">
        <v>78</v>
      </c>
      <c r="D88" s="248"/>
      <c r="E88" s="249"/>
      <c r="F88" s="90">
        <v>600</v>
      </c>
      <c r="G88" s="90">
        <v>-100</v>
      </c>
      <c r="H88" s="90">
        <f t="shared" si="14"/>
        <v>500</v>
      </c>
    </row>
    <row r="89" spans="1:8" x14ac:dyDescent="0.25">
      <c r="A89" s="224">
        <v>3235</v>
      </c>
      <c r="B89" s="225"/>
      <c r="C89" s="247" t="s">
        <v>209</v>
      </c>
      <c r="D89" s="248"/>
      <c r="E89" s="249"/>
      <c r="F89" s="90">
        <v>0</v>
      </c>
      <c r="G89" s="90">
        <v>302</v>
      </c>
      <c r="H89" s="90">
        <f t="shared" si="14"/>
        <v>302</v>
      </c>
    </row>
    <row r="90" spans="1:8" x14ac:dyDescent="0.25">
      <c r="A90" s="94">
        <v>3236</v>
      </c>
      <c r="B90" s="95"/>
      <c r="C90" s="247" t="s">
        <v>80</v>
      </c>
      <c r="D90" s="248"/>
      <c r="E90" s="249"/>
      <c r="F90" s="90">
        <v>160</v>
      </c>
      <c r="G90" s="90">
        <v>-160</v>
      </c>
      <c r="H90" s="90">
        <f t="shared" si="14"/>
        <v>0</v>
      </c>
    </row>
    <row r="91" spans="1:8" x14ac:dyDescent="0.25">
      <c r="A91" s="224">
        <v>3239</v>
      </c>
      <c r="B91" s="225"/>
      <c r="C91" s="247" t="s">
        <v>83</v>
      </c>
      <c r="D91" s="248"/>
      <c r="E91" s="249"/>
      <c r="F91" s="90">
        <v>0</v>
      </c>
      <c r="G91" s="90">
        <v>200</v>
      </c>
      <c r="H91" s="90">
        <f t="shared" si="14"/>
        <v>200</v>
      </c>
    </row>
    <row r="92" spans="1:8" x14ac:dyDescent="0.25">
      <c r="A92" s="229">
        <v>38</v>
      </c>
      <c r="B92" s="230"/>
      <c r="C92" s="229" t="s">
        <v>96</v>
      </c>
      <c r="D92" s="231"/>
      <c r="E92" s="230"/>
      <c r="F92" s="89">
        <f>F93</f>
        <v>1700</v>
      </c>
      <c r="G92" s="89">
        <f>G93</f>
        <v>46</v>
      </c>
      <c r="H92" s="89">
        <f>H93</f>
        <v>1746</v>
      </c>
    </row>
    <row r="93" spans="1:8" x14ac:dyDescent="0.25">
      <c r="A93" s="94">
        <v>3812</v>
      </c>
      <c r="B93" s="95"/>
      <c r="C93" s="97" t="s">
        <v>97</v>
      </c>
      <c r="D93" s="98"/>
      <c r="E93" s="99"/>
      <c r="F93" s="90">
        <v>1700</v>
      </c>
      <c r="G93" s="90">
        <v>46</v>
      </c>
      <c r="H93" s="90">
        <f>F93+G93</f>
        <v>1746</v>
      </c>
    </row>
    <row r="94" spans="1:8" x14ac:dyDescent="0.25">
      <c r="A94" s="229">
        <v>42</v>
      </c>
      <c r="B94" s="230"/>
      <c r="C94" s="229" t="s">
        <v>98</v>
      </c>
      <c r="D94" s="231"/>
      <c r="E94" s="230"/>
      <c r="F94" s="89">
        <f>SUM(F95:F96)</f>
        <v>1500</v>
      </c>
      <c r="G94" s="89">
        <f>SUM(G95:G96)</f>
        <v>1000</v>
      </c>
      <c r="H94" s="89">
        <f>SUM(H95:H96)</f>
        <v>2500</v>
      </c>
    </row>
    <row r="95" spans="1:8" x14ac:dyDescent="0.25">
      <c r="A95" s="224">
        <v>4221</v>
      </c>
      <c r="B95" s="225"/>
      <c r="C95" s="224" t="s">
        <v>100</v>
      </c>
      <c r="D95" s="226"/>
      <c r="E95" s="225"/>
      <c r="F95" s="90">
        <v>0</v>
      </c>
      <c r="G95" s="90">
        <v>1000</v>
      </c>
      <c r="H95" s="90">
        <f>F95+G95</f>
        <v>1000</v>
      </c>
    </row>
    <row r="96" spans="1:8" x14ac:dyDescent="0.25">
      <c r="A96" s="224">
        <v>4241</v>
      </c>
      <c r="B96" s="225"/>
      <c r="C96" s="224" t="s">
        <v>106</v>
      </c>
      <c r="D96" s="226"/>
      <c r="E96" s="225"/>
      <c r="F96" s="90">
        <v>1500</v>
      </c>
      <c r="G96" s="90">
        <v>0</v>
      </c>
      <c r="H96" s="90">
        <f>F96+G96</f>
        <v>1500</v>
      </c>
    </row>
    <row r="97" spans="1:8" ht="24.95" customHeight="1" x14ac:dyDescent="0.25">
      <c r="A97" s="232" t="s">
        <v>150</v>
      </c>
      <c r="B97" s="227"/>
      <c r="C97" s="232" t="s">
        <v>151</v>
      </c>
      <c r="D97" s="228"/>
      <c r="E97" s="227"/>
      <c r="F97" s="102">
        <f>F98+F105</f>
        <v>200795</v>
      </c>
      <c r="G97" s="102">
        <f>G98+G105</f>
        <v>32535</v>
      </c>
      <c r="H97" s="102">
        <f>H98+H105</f>
        <v>233330</v>
      </c>
    </row>
    <row r="98" spans="1:8" ht="20.100000000000001" customHeight="1" x14ac:dyDescent="0.25">
      <c r="A98" s="217" t="s">
        <v>141</v>
      </c>
      <c r="B98" s="217"/>
      <c r="C98" s="218" t="s">
        <v>142</v>
      </c>
      <c r="D98" s="218"/>
      <c r="E98" s="218"/>
      <c r="F98" s="104">
        <f>F99+F103</f>
        <v>154300</v>
      </c>
      <c r="G98" s="104">
        <f>G99+G103</f>
        <v>23442</v>
      </c>
      <c r="H98" s="104">
        <f>H99+H103</f>
        <v>177742</v>
      </c>
    </row>
    <row r="99" spans="1:8" x14ac:dyDescent="0.25">
      <c r="A99" s="229">
        <v>31</v>
      </c>
      <c r="B99" s="230"/>
      <c r="C99" s="229" t="s">
        <v>5</v>
      </c>
      <c r="D99" s="231"/>
      <c r="E99" s="230"/>
      <c r="F99" s="92">
        <f>SUM(F100:F102)</f>
        <v>152300</v>
      </c>
      <c r="G99" s="92">
        <f>SUM(G100:G102)</f>
        <v>24142</v>
      </c>
      <c r="H99" s="92">
        <f>SUM(H100:H102)</f>
        <v>176442</v>
      </c>
    </row>
    <row r="100" spans="1:8" x14ac:dyDescent="0.25">
      <c r="A100" s="224">
        <v>3111</v>
      </c>
      <c r="B100" s="225"/>
      <c r="C100" s="224" t="s">
        <v>23</v>
      </c>
      <c r="D100" s="226"/>
      <c r="E100" s="225"/>
      <c r="F100" s="90">
        <v>125000</v>
      </c>
      <c r="G100" s="90">
        <v>21000</v>
      </c>
      <c r="H100" s="90">
        <f>F100+G100</f>
        <v>146000</v>
      </c>
    </row>
    <row r="101" spans="1:8" x14ac:dyDescent="0.25">
      <c r="A101" s="219">
        <v>3121</v>
      </c>
      <c r="B101" s="219"/>
      <c r="C101" s="219" t="s">
        <v>62</v>
      </c>
      <c r="D101" s="219"/>
      <c r="E101" s="219"/>
      <c r="F101" s="90">
        <v>6600</v>
      </c>
      <c r="G101" s="90">
        <v>-258</v>
      </c>
      <c r="H101" s="90">
        <f t="shared" ref="H101:H102" si="15">F101+G101</f>
        <v>6342</v>
      </c>
    </row>
    <row r="102" spans="1:8" x14ac:dyDescent="0.25">
      <c r="A102" s="224">
        <v>3132</v>
      </c>
      <c r="B102" s="225"/>
      <c r="C102" s="224" t="s">
        <v>64</v>
      </c>
      <c r="D102" s="226"/>
      <c r="E102" s="225"/>
      <c r="F102" s="90">
        <v>20700</v>
      </c>
      <c r="G102" s="90">
        <v>3400</v>
      </c>
      <c r="H102" s="90">
        <f t="shared" si="15"/>
        <v>24100</v>
      </c>
    </row>
    <row r="103" spans="1:8" x14ac:dyDescent="0.25">
      <c r="A103" s="220" t="s">
        <v>115</v>
      </c>
      <c r="B103" s="220"/>
      <c r="C103" s="220" t="s">
        <v>12</v>
      </c>
      <c r="D103" s="220"/>
      <c r="E103" s="220"/>
      <c r="F103" s="89">
        <f>F104</f>
        <v>2000</v>
      </c>
      <c r="G103" s="89">
        <f>G104</f>
        <v>-700</v>
      </c>
      <c r="H103" s="89">
        <f>H104</f>
        <v>1300</v>
      </c>
    </row>
    <row r="104" spans="1:8" x14ac:dyDescent="0.25">
      <c r="A104" s="224">
        <v>3212</v>
      </c>
      <c r="B104" s="225"/>
      <c r="C104" s="250" t="s">
        <v>137</v>
      </c>
      <c r="D104" s="251"/>
      <c r="E104" s="252"/>
      <c r="F104" s="90">
        <v>2000</v>
      </c>
      <c r="G104" s="90">
        <v>-700</v>
      </c>
      <c r="H104" s="90">
        <f>F104+G104</f>
        <v>1300</v>
      </c>
    </row>
    <row r="105" spans="1:8" ht="18.75" customHeight="1" x14ac:dyDescent="0.25">
      <c r="A105" s="217" t="s">
        <v>191</v>
      </c>
      <c r="B105" s="217"/>
      <c r="C105" s="253" t="s">
        <v>149</v>
      </c>
      <c r="D105" s="253"/>
      <c r="E105" s="253"/>
      <c r="F105" s="105">
        <f>F106+F115</f>
        <v>46495</v>
      </c>
      <c r="G105" s="105">
        <f t="shared" ref="G105:H105" si="16">G106+G115</f>
        <v>9093</v>
      </c>
      <c r="H105" s="105">
        <f t="shared" si="16"/>
        <v>55588</v>
      </c>
    </row>
    <row r="106" spans="1:8" ht="15" customHeight="1" x14ac:dyDescent="0.25">
      <c r="A106" s="229" t="s">
        <v>115</v>
      </c>
      <c r="B106" s="230"/>
      <c r="C106" s="229" t="s">
        <v>12</v>
      </c>
      <c r="D106" s="231"/>
      <c r="E106" s="230"/>
      <c r="F106" s="89">
        <f>SUM(F107:F114)</f>
        <v>46495</v>
      </c>
      <c r="G106" s="89">
        <f>SUM(G107:G114)</f>
        <v>6593</v>
      </c>
      <c r="H106" s="89">
        <f>SUM(H107:H114)</f>
        <v>53088</v>
      </c>
    </row>
    <row r="107" spans="1:8" x14ac:dyDescent="0.25">
      <c r="A107" s="224" t="s">
        <v>118</v>
      </c>
      <c r="B107" s="225"/>
      <c r="C107" s="224" t="s">
        <v>174</v>
      </c>
      <c r="D107" s="226"/>
      <c r="E107" s="225"/>
      <c r="F107" s="90">
        <v>1595</v>
      </c>
      <c r="G107" s="90">
        <v>1328</v>
      </c>
      <c r="H107" s="90">
        <f>F107+G107</f>
        <v>2923</v>
      </c>
    </row>
    <row r="108" spans="1:8" x14ac:dyDescent="0.25">
      <c r="A108" s="94">
        <v>3222</v>
      </c>
      <c r="B108" s="95"/>
      <c r="C108" s="224" t="s">
        <v>69</v>
      </c>
      <c r="D108" s="226"/>
      <c r="E108" s="225"/>
      <c r="F108" s="90">
        <v>26000</v>
      </c>
      <c r="G108" s="90">
        <v>5000</v>
      </c>
      <c r="H108" s="90">
        <f t="shared" ref="H108:H113" si="17">F108+G108</f>
        <v>31000</v>
      </c>
    </row>
    <row r="109" spans="1:8" x14ac:dyDescent="0.25">
      <c r="A109" s="94">
        <v>3225</v>
      </c>
      <c r="B109" s="95"/>
      <c r="C109" s="224" t="s">
        <v>121</v>
      </c>
      <c r="D109" s="226"/>
      <c r="E109" s="225"/>
      <c r="F109" s="90">
        <v>600</v>
      </c>
      <c r="G109" s="90">
        <v>1000</v>
      </c>
      <c r="H109" s="90">
        <f t="shared" si="17"/>
        <v>1600</v>
      </c>
    </row>
    <row r="110" spans="1:8" x14ac:dyDescent="0.25">
      <c r="A110" s="224">
        <v>3227</v>
      </c>
      <c r="B110" s="225"/>
      <c r="C110" s="224" t="s">
        <v>152</v>
      </c>
      <c r="D110" s="226"/>
      <c r="E110" s="225"/>
      <c r="F110" s="90">
        <v>300</v>
      </c>
      <c r="G110" s="90">
        <v>100</v>
      </c>
      <c r="H110" s="90">
        <f t="shared" si="17"/>
        <v>400</v>
      </c>
    </row>
    <row r="111" spans="1:8" x14ac:dyDescent="0.25">
      <c r="A111" s="224">
        <v>3232</v>
      </c>
      <c r="B111" s="225"/>
      <c r="C111" s="224" t="s">
        <v>76</v>
      </c>
      <c r="D111" s="226"/>
      <c r="E111" s="225"/>
      <c r="F111" s="90">
        <v>18000</v>
      </c>
      <c r="G111" s="90">
        <v>-1700</v>
      </c>
      <c r="H111" s="90">
        <f t="shared" si="17"/>
        <v>16300</v>
      </c>
    </row>
    <row r="112" spans="1:8" x14ac:dyDescent="0.25">
      <c r="A112" s="224">
        <v>3234</v>
      </c>
      <c r="B112" s="225"/>
      <c r="C112" s="224" t="s">
        <v>78</v>
      </c>
      <c r="D112" s="226"/>
      <c r="E112" s="225"/>
      <c r="F112" s="90">
        <v>0</v>
      </c>
      <c r="G112" s="90">
        <v>0</v>
      </c>
      <c r="H112" s="90">
        <f t="shared" si="17"/>
        <v>0</v>
      </c>
    </row>
    <row r="113" spans="1:8" x14ac:dyDescent="0.25">
      <c r="A113" s="224">
        <v>3236</v>
      </c>
      <c r="B113" s="225"/>
      <c r="C113" s="224" t="s">
        <v>80</v>
      </c>
      <c r="D113" s="226"/>
      <c r="E113" s="225"/>
      <c r="F113" s="90">
        <v>0</v>
      </c>
      <c r="G113" s="90">
        <v>700</v>
      </c>
      <c r="H113" s="90">
        <f t="shared" si="17"/>
        <v>700</v>
      </c>
    </row>
    <row r="114" spans="1:8" x14ac:dyDescent="0.25">
      <c r="A114" s="224">
        <v>3238</v>
      </c>
      <c r="B114" s="225"/>
      <c r="C114" s="224" t="s">
        <v>82</v>
      </c>
      <c r="D114" s="226"/>
      <c r="E114" s="225"/>
      <c r="F114" s="90">
        <v>0</v>
      </c>
      <c r="G114" s="90">
        <v>165</v>
      </c>
      <c r="H114" s="90">
        <f>F114+G114</f>
        <v>165</v>
      </c>
    </row>
    <row r="115" spans="1:8" x14ac:dyDescent="0.25">
      <c r="A115" s="229">
        <v>42</v>
      </c>
      <c r="B115" s="230"/>
      <c r="C115" s="229" t="s">
        <v>98</v>
      </c>
      <c r="D115" s="231"/>
      <c r="E115" s="230"/>
      <c r="F115" s="89">
        <f>F116</f>
        <v>0</v>
      </c>
      <c r="G115" s="89">
        <f t="shared" ref="G115:H115" si="18">G116</f>
        <v>2500</v>
      </c>
      <c r="H115" s="89">
        <f t="shared" si="18"/>
        <v>2500</v>
      </c>
    </row>
    <row r="116" spans="1:8" x14ac:dyDescent="0.25">
      <c r="A116" s="224">
        <v>4221</v>
      </c>
      <c r="B116" s="225"/>
      <c r="C116" s="224" t="s">
        <v>100</v>
      </c>
      <c r="D116" s="226"/>
      <c r="E116" s="225"/>
      <c r="F116" s="90">
        <v>0</v>
      </c>
      <c r="G116" s="90">
        <v>2500</v>
      </c>
      <c r="H116" s="90">
        <f>F116+G116</f>
        <v>2500</v>
      </c>
    </row>
    <row r="117" spans="1:8" ht="24.95" customHeight="1" x14ac:dyDescent="0.25">
      <c r="A117" s="216" t="s">
        <v>153</v>
      </c>
      <c r="B117" s="216"/>
      <c r="C117" s="216" t="s">
        <v>154</v>
      </c>
      <c r="D117" s="216"/>
      <c r="E117" s="216"/>
      <c r="F117" s="102">
        <f t="shared" ref="F117:H119" si="19">F118</f>
        <v>17800</v>
      </c>
      <c r="G117" s="102">
        <f t="shared" si="19"/>
        <v>35500</v>
      </c>
      <c r="H117" s="102">
        <f t="shared" si="19"/>
        <v>53300</v>
      </c>
    </row>
    <row r="118" spans="1:8" ht="20.100000000000001" customHeight="1" x14ac:dyDescent="0.25">
      <c r="A118" s="217" t="s">
        <v>141</v>
      </c>
      <c r="B118" s="217"/>
      <c r="C118" s="218" t="s">
        <v>142</v>
      </c>
      <c r="D118" s="218"/>
      <c r="E118" s="218"/>
      <c r="F118" s="104">
        <f t="shared" si="19"/>
        <v>17800</v>
      </c>
      <c r="G118" s="104">
        <f t="shared" si="19"/>
        <v>35500</v>
      </c>
      <c r="H118" s="104">
        <f t="shared" si="19"/>
        <v>53300</v>
      </c>
    </row>
    <row r="119" spans="1:8" x14ac:dyDescent="0.25">
      <c r="A119" s="220">
        <v>32</v>
      </c>
      <c r="B119" s="220"/>
      <c r="C119" s="220" t="s">
        <v>12</v>
      </c>
      <c r="D119" s="220"/>
      <c r="E119" s="220"/>
      <c r="F119" s="89">
        <f t="shared" si="19"/>
        <v>17800</v>
      </c>
      <c r="G119" s="89">
        <f t="shared" si="19"/>
        <v>35500</v>
      </c>
      <c r="H119" s="89">
        <f t="shared" si="19"/>
        <v>53300</v>
      </c>
    </row>
    <row r="120" spans="1:8" x14ac:dyDescent="0.25">
      <c r="A120" s="224">
        <v>3232</v>
      </c>
      <c r="B120" s="225"/>
      <c r="C120" s="219" t="s">
        <v>76</v>
      </c>
      <c r="D120" s="219"/>
      <c r="E120" s="219"/>
      <c r="F120" s="90">
        <v>17800</v>
      </c>
      <c r="G120" s="91">
        <v>35500</v>
      </c>
      <c r="H120" s="91">
        <f>F120+G120</f>
        <v>53300</v>
      </c>
    </row>
    <row r="121" spans="1:8" ht="24.95" customHeight="1" x14ac:dyDescent="0.25">
      <c r="A121" s="216" t="s">
        <v>155</v>
      </c>
      <c r="B121" s="216"/>
      <c r="C121" s="216" t="s">
        <v>156</v>
      </c>
      <c r="D121" s="216"/>
      <c r="E121" s="216"/>
      <c r="F121" s="102">
        <f t="shared" ref="F121:H121" si="20">F122</f>
        <v>24000</v>
      </c>
      <c r="G121" s="102">
        <f t="shared" si="20"/>
        <v>11900</v>
      </c>
      <c r="H121" s="102">
        <f t="shared" si="20"/>
        <v>35900</v>
      </c>
    </row>
    <row r="122" spans="1:8" ht="20.100000000000001" customHeight="1" x14ac:dyDescent="0.25">
      <c r="A122" s="217" t="s">
        <v>141</v>
      </c>
      <c r="B122" s="217"/>
      <c r="C122" s="218" t="s">
        <v>142</v>
      </c>
      <c r="D122" s="218"/>
      <c r="E122" s="218"/>
      <c r="F122" s="104">
        <f>F123+F127</f>
        <v>24000</v>
      </c>
      <c r="G122" s="104">
        <f>G123+G127</f>
        <v>11900</v>
      </c>
      <c r="H122" s="104">
        <f>H123+H127</f>
        <v>35900</v>
      </c>
    </row>
    <row r="123" spans="1:8" x14ac:dyDescent="0.25">
      <c r="A123" s="220">
        <v>31</v>
      </c>
      <c r="B123" s="220"/>
      <c r="C123" s="220" t="s">
        <v>5</v>
      </c>
      <c r="D123" s="220"/>
      <c r="E123" s="220"/>
      <c r="F123" s="89">
        <f>SUM(F124:F126)</f>
        <v>22500</v>
      </c>
      <c r="G123" s="89">
        <f>SUM(G124:G126)</f>
        <v>11000</v>
      </c>
      <c r="H123" s="89">
        <f>SUM(H124:H126)</f>
        <v>33500</v>
      </c>
    </row>
    <row r="124" spans="1:8" x14ac:dyDescent="0.25">
      <c r="A124" s="224">
        <v>3111</v>
      </c>
      <c r="B124" s="225"/>
      <c r="C124" s="224" t="s">
        <v>23</v>
      </c>
      <c r="D124" s="226"/>
      <c r="E124" s="225"/>
      <c r="F124" s="90">
        <v>19000</v>
      </c>
      <c r="G124" s="90">
        <v>9100</v>
      </c>
      <c r="H124" s="90">
        <f>F124+G124</f>
        <v>28100</v>
      </c>
    </row>
    <row r="125" spans="1:8" x14ac:dyDescent="0.25">
      <c r="A125" s="224">
        <v>3121</v>
      </c>
      <c r="B125" s="225"/>
      <c r="C125" s="224" t="s">
        <v>62</v>
      </c>
      <c r="D125" s="226"/>
      <c r="E125" s="225"/>
      <c r="F125" s="90">
        <v>0</v>
      </c>
      <c r="G125" s="90">
        <v>800</v>
      </c>
      <c r="H125" s="90">
        <f>F125+G125</f>
        <v>800</v>
      </c>
    </row>
    <row r="126" spans="1:8" x14ac:dyDescent="0.25">
      <c r="A126" s="224">
        <v>3132</v>
      </c>
      <c r="B126" s="225"/>
      <c r="C126" s="224" t="s">
        <v>64</v>
      </c>
      <c r="D126" s="226"/>
      <c r="E126" s="225"/>
      <c r="F126" s="90">
        <v>3500</v>
      </c>
      <c r="G126" s="90">
        <v>1100</v>
      </c>
      <c r="H126" s="90">
        <f>F126+G126</f>
        <v>4600</v>
      </c>
    </row>
    <row r="127" spans="1:8" x14ac:dyDescent="0.25">
      <c r="A127" s="220" t="s">
        <v>115</v>
      </c>
      <c r="B127" s="220"/>
      <c r="C127" s="220" t="s">
        <v>12</v>
      </c>
      <c r="D127" s="220"/>
      <c r="E127" s="220"/>
      <c r="F127" s="89">
        <f>F128</f>
        <v>1500</v>
      </c>
      <c r="G127" s="89">
        <f>G128</f>
        <v>900</v>
      </c>
      <c r="H127" s="89">
        <f>H128</f>
        <v>2400</v>
      </c>
    </row>
    <row r="128" spans="1:8" x14ac:dyDescent="0.25">
      <c r="A128" s="224">
        <v>3212</v>
      </c>
      <c r="B128" s="225"/>
      <c r="C128" s="250" t="s">
        <v>137</v>
      </c>
      <c r="D128" s="251"/>
      <c r="E128" s="252"/>
      <c r="F128" s="90">
        <v>1500</v>
      </c>
      <c r="G128" s="90">
        <v>900</v>
      </c>
      <c r="H128" s="90">
        <f>F128+G128</f>
        <v>2400</v>
      </c>
    </row>
    <row r="129" spans="1:8" ht="24.95" customHeight="1" x14ac:dyDescent="0.25">
      <c r="A129" s="216" t="s">
        <v>157</v>
      </c>
      <c r="B129" s="216"/>
      <c r="C129" s="216" t="s">
        <v>158</v>
      </c>
      <c r="D129" s="216"/>
      <c r="E129" s="216"/>
      <c r="F129" s="102">
        <f>F130+F137</f>
        <v>200700</v>
      </c>
      <c r="G129" s="102">
        <f>G130+G137</f>
        <v>24880</v>
      </c>
      <c r="H129" s="102">
        <f>H130+H137</f>
        <v>225580</v>
      </c>
    </row>
    <row r="130" spans="1:8" ht="20.100000000000001" customHeight="1" x14ac:dyDescent="0.25">
      <c r="A130" s="217" t="s">
        <v>141</v>
      </c>
      <c r="B130" s="217"/>
      <c r="C130" s="218" t="s">
        <v>142</v>
      </c>
      <c r="D130" s="218"/>
      <c r="E130" s="218"/>
      <c r="F130" s="104">
        <f>F131+F135</f>
        <v>127600</v>
      </c>
      <c r="G130" s="104">
        <f>G131+G135</f>
        <v>24880</v>
      </c>
      <c r="H130" s="104">
        <f>H131+H135</f>
        <v>152480</v>
      </c>
    </row>
    <row r="131" spans="1:8" x14ac:dyDescent="0.25">
      <c r="A131" s="220">
        <v>31</v>
      </c>
      <c r="B131" s="220"/>
      <c r="C131" s="220" t="s">
        <v>5</v>
      </c>
      <c r="D131" s="220"/>
      <c r="E131" s="220"/>
      <c r="F131" s="89">
        <f>SUM(F132:F134)</f>
        <v>123600</v>
      </c>
      <c r="G131" s="89">
        <f>SUM(G132:G134)</f>
        <v>25880</v>
      </c>
      <c r="H131" s="89">
        <f>SUM(H132:H134)</f>
        <v>149480</v>
      </c>
    </row>
    <row r="132" spans="1:8" x14ac:dyDescent="0.25">
      <c r="A132" s="224">
        <v>3111</v>
      </c>
      <c r="B132" s="225"/>
      <c r="C132" s="224" t="s">
        <v>23</v>
      </c>
      <c r="D132" s="226"/>
      <c r="E132" s="225"/>
      <c r="F132" s="90">
        <v>95000</v>
      </c>
      <c r="G132" s="90">
        <v>21000</v>
      </c>
      <c r="H132" s="90">
        <f>F132+G132</f>
        <v>116000</v>
      </c>
    </row>
    <row r="133" spans="1:8" x14ac:dyDescent="0.25">
      <c r="A133" s="219">
        <v>3121</v>
      </c>
      <c r="B133" s="219"/>
      <c r="C133" s="219" t="s">
        <v>62</v>
      </c>
      <c r="D133" s="219"/>
      <c r="E133" s="219"/>
      <c r="F133" s="90">
        <v>12900</v>
      </c>
      <c r="G133" s="90">
        <v>1430</v>
      </c>
      <c r="H133" s="90">
        <f t="shared" ref="H133:H134" si="21">F133+G133</f>
        <v>14330</v>
      </c>
    </row>
    <row r="134" spans="1:8" x14ac:dyDescent="0.25">
      <c r="A134" s="94">
        <v>3132</v>
      </c>
      <c r="B134" s="95"/>
      <c r="C134" s="224" t="s">
        <v>64</v>
      </c>
      <c r="D134" s="226"/>
      <c r="E134" s="225"/>
      <c r="F134" s="90">
        <v>15700</v>
      </c>
      <c r="G134" s="90">
        <v>3450</v>
      </c>
      <c r="H134" s="90">
        <f t="shared" si="21"/>
        <v>19150</v>
      </c>
    </row>
    <row r="135" spans="1:8" x14ac:dyDescent="0.25">
      <c r="A135" s="220" t="s">
        <v>115</v>
      </c>
      <c r="B135" s="220"/>
      <c r="C135" s="220" t="s">
        <v>12</v>
      </c>
      <c r="D135" s="220"/>
      <c r="E135" s="220"/>
      <c r="F135" s="89">
        <f>F136</f>
        <v>4000</v>
      </c>
      <c r="G135" s="89">
        <f>G136</f>
        <v>-1000</v>
      </c>
      <c r="H135" s="89">
        <f>H136</f>
        <v>3000</v>
      </c>
    </row>
    <row r="136" spans="1:8" x14ac:dyDescent="0.25">
      <c r="A136" s="224">
        <v>3212</v>
      </c>
      <c r="B136" s="225"/>
      <c r="C136" s="250" t="s">
        <v>137</v>
      </c>
      <c r="D136" s="251"/>
      <c r="E136" s="252"/>
      <c r="F136" s="90">
        <v>4000</v>
      </c>
      <c r="G136" s="90">
        <v>-1000</v>
      </c>
      <c r="H136" s="90">
        <f>F136+G136</f>
        <v>3000</v>
      </c>
    </row>
    <row r="137" spans="1:8" ht="20.100000000000001" customHeight="1" x14ac:dyDescent="0.25">
      <c r="A137" s="254" t="s">
        <v>192</v>
      </c>
      <c r="B137" s="254"/>
      <c r="C137" s="255" t="s">
        <v>159</v>
      </c>
      <c r="D137" s="255"/>
      <c r="E137" s="255"/>
      <c r="F137" s="143">
        <f>F138+F141</f>
        <v>73100</v>
      </c>
      <c r="G137" s="143">
        <f>G138+G141</f>
        <v>0</v>
      </c>
      <c r="H137" s="143">
        <f>H138+H141</f>
        <v>73100</v>
      </c>
    </row>
    <row r="138" spans="1:8" x14ac:dyDescent="0.25">
      <c r="A138" s="220">
        <v>31</v>
      </c>
      <c r="B138" s="220"/>
      <c r="C138" s="220" t="s">
        <v>5</v>
      </c>
      <c r="D138" s="220"/>
      <c r="E138" s="220"/>
      <c r="F138" s="89">
        <f>SUM(F139:F140)</f>
        <v>71100</v>
      </c>
      <c r="G138" s="89">
        <f>SUM(G139:G140)</f>
        <v>0</v>
      </c>
      <c r="H138" s="89">
        <f>SUM(H139:H140)</f>
        <v>71100</v>
      </c>
    </row>
    <row r="139" spans="1:8" x14ac:dyDescent="0.25">
      <c r="A139" s="224">
        <v>3111</v>
      </c>
      <c r="B139" s="225"/>
      <c r="C139" s="224" t="s">
        <v>23</v>
      </c>
      <c r="D139" s="226"/>
      <c r="E139" s="225"/>
      <c r="F139" s="90">
        <v>61000</v>
      </c>
      <c r="G139" s="90">
        <v>0</v>
      </c>
      <c r="H139" s="90">
        <f>F139+G139</f>
        <v>61000</v>
      </c>
    </row>
    <row r="140" spans="1:8" x14ac:dyDescent="0.25">
      <c r="A140" s="224">
        <v>3132</v>
      </c>
      <c r="B140" s="225"/>
      <c r="C140" s="224" t="s">
        <v>64</v>
      </c>
      <c r="D140" s="226"/>
      <c r="E140" s="225"/>
      <c r="F140" s="90">
        <v>10100</v>
      </c>
      <c r="G140" s="90">
        <v>0</v>
      </c>
      <c r="H140" s="90">
        <f>F140+G140</f>
        <v>10100</v>
      </c>
    </row>
    <row r="141" spans="1:8" ht="15" customHeight="1" x14ac:dyDescent="0.25">
      <c r="A141" s="220" t="s">
        <v>115</v>
      </c>
      <c r="B141" s="220"/>
      <c r="C141" s="220" t="s">
        <v>12</v>
      </c>
      <c r="D141" s="220"/>
      <c r="E141" s="220"/>
      <c r="F141" s="89">
        <f>F142</f>
        <v>2000</v>
      </c>
      <c r="G141" s="89">
        <f>G142</f>
        <v>0</v>
      </c>
      <c r="H141" s="89">
        <f>H142</f>
        <v>2000</v>
      </c>
    </row>
    <row r="142" spans="1:8" ht="15" customHeight="1" x14ac:dyDescent="0.25">
      <c r="A142" s="224">
        <v>3212</v>
      </c>
      <c r="B142" s="225"/>
      <c r="C142" s="250" t="s">
        <v>137</v>
      </c>
      <c r="D142" s="251"/>
      <c r="E142" s="252"/>
      <c r="F142" s="90">
        <v>2000</v>
      </c>
      <c r="G142" s="90">
        <v>0</v>
      </c>
      <c r="H142" s="90">
        <f>F142+G142</f>
        <v>2000</v>
      </c>
    </row>
    <row r="143" spans="1:8" ht="24.95" customHeight="1" x14ac:dyDescent="0.25">
      <c r="A143" s="216" t="s">
        <v>160</v>
      </c>
      <c r="B143" s="216"/>
      <c r="C143" s="216" t="s">
        <v>161</v>
      </c>
      <c r="D143" s="216"/>
      <c r="E143" s="216"/>
      <c r="F143" s="102">
        <f t="shared" ref="F143:H145" si="22">F144</f>
        <v>43000</v>
      </c>
      <c r="G143" s="102">
        <f t="shared" si="22"/>
        <v>0</v>
      </c>
      <c r="H143" s="102">
        <f t="shared" si="22"/>
        <v>43000</v>
      </c>
    </row>
    <row r="144" spans="1:8" ht="20.100000000000001" customHeight="1" x14ac:dyDescent="0.25">
      <c r="A144" s="217" t="s">
        <v>193</v>
      </c>
      <c r="B144" s="217"/>
      <c r="C144" s="218" t="s">
        <v>149</v>
      </c>
      <c r="D144" s="218"/>
      <c r="E144" s="218"/>
      <c r="F144" s="104">
        <f t="shared" si="22"/>
        <v>43000</v>
      </c>
      <c r="G144" s="104">
        <f t="shared" si="22"/>
        <v>0</v>
      </c>
      <c r="H144" s="104">
        <f t="shared" si="22"/>
        <v>43000</v>
      </c>
    </row>
    <row r="145" spans="1:8" x14ac:dyDescent="0.25">
      <c r="A145" s="220">
        <v>42</v>
      </c>
      <c r="B145" s="220"/>
      <c r="C145" s="229" t="s">
        <v>98</v>
      </c>
      <c r="D145" s="231"/>
      <c r="E145" s="230"/>
      <c r="F145" s="92">
        <f t="shared" si="22"/>
        <v>43000</v>
      </c>
      <c r="G145" s="92">
        <f t="shared" si="22"/>
        <v>0</v>
      </c>
      <c r="H145" s="92">
        <f t="shared" si="22"/>
        <v>43000</v>
      </c>
    </row>
    <row r="146" spans="1:8" x14ac:dyDescent="0.25">
      <c r="A146" s="224">
        <v>4241</v>
      </c>
      <c r="B146" s="225"/>
      <c r="C146" s="224" t="s">
        <v>162</v>
      </c>
      <c r="D146" s="226"/>
      <c r="E146" s="225"/>
      <c r="F146" s="90">
        <v>43000</v>
      </c>
      <c r="G146" s="91">
        <v>0</v>
      </c>
      <c r="H146" s="91">
        <v>43000</v>
      </c>
    </row>
    <row r="147" spans="1:8" ht="24.95" customHeight="1" x14ac:dyDescent="0.25">
      <c r="A147" s="216" t="s">
        <v>163</v>
      </c>
      <c r="B147" s="216"/>
      <c r="C147" s="216" t="s">
        <v>164</v>
      </c>
      <c r="D147" s="216"/>
      <c r="E147" s="216"/>
      <c r="F147" s="102">
        <f>F151+F154+F148</f>
        <v>5100</v>
      </c>
      <c r="G147" s="102">
        <f t="shared" ref="G147:H147" si="23">G151+G154+G148</f>
        <v>700</v>
      </c>
      <c r="H147" s="102">
        <f t="shared" si="23"/>
        <v>5800</v>
      </c>
    </row>
    <row r="148" spans="1:8" ht="20.100000000000001" customHeight="1" x14ac:dyDescent="0.25">
      <c r="A148" s="217" t="s">
        <v>141</v>
      </c>
      <c r="B148" s="217"/>
      <c r="C148" s="218" t="s">
        <v>142</v>
      </c>
      <c r="D148" s="218"/>
      <c r="E148" s="218"/>
      <c r="F148" s="104">
        <f>F149</f>
        <v>0</v>
      </c>
      <c r="G148" s="104">
        <f t="shared" ref="G148:H148" si="24">G149</f>
        <v>1025</v>
      </c>
      <c r="H148" s="104">
        <f t="shared" si="24"/>
        <v>1025</v>
      </c>
    </row>
    <row r="149" spans="1:8" ht="15" customHeight="1" x14ac:dyDescent="0.25">
      <c r="A149" s="220" t="s">
        <v>115</v>
      </c>
      <c r="B149" s="220"/>
      <c r="C149" s="220" t="s">
        <v>12</v>
      </c>
      <c r="D149" s="220"/>
      <c r="E149" s="220"/>
      <c r="F149" s="92">
        <f t="shared" ref="F149:H152" si="25">F150</f>
        <v>0</v>
      </c>
      <c r="G149" s="92">
        <f t="shared" si="25"/>
        <v>1025</v>
      </c>
      <c r="H149" s="92">
        <f t="shared" si="25"/>
        <v>1025</v>
      </c>
    </row>
    <row r="150" spans="1:8" ht="15" customHeight="1" x14ac:dyDescent="0.25">
      <c r="A150" s="224">
        <v>3222</v>
      </c>
      <c r="B150" s="225"/>
      <c r="C150" s="224" t="s">
        <v>69</v>
      </c>
      <c r="D150" s="226"/>
      <c r="E150" s="225"/>
      <c r="F150" s="90">
        <v>0</v>
      </c>
      <c r="G150" s="90">
        <v>1025</v>
      </c>
      <c r="H150" s="90">
        <f>F150+G150</f>
        <v>1025</v>
      </c>
    </row>
    <row r="151" spans="1:8" ht="20.100000000000001" customHeight="1" x14ac:dyDescent="0.25">
      <c r="A151" s="217" t="s">
        <v>194</v>
      </c>
      <c r="B151" s="217"/>
      <c r="C151" s="218" t="s">
        <v>165</v>
      </c>
      <c r="D151" s="218"/>
      <c r="E151" s="218"/>
      <c r="F151" s="104">
        <f t="shared" si="25"/>
        <v>600</v>
      </c>
      <c r="G151" s="104">
        <f t="shared" si="25"/>
        <v>-325</v>
      </c>
      <c r="H151" s="104">
        <f t="shared" si="25"/>
        <v>275</v>
      </c>
    </row>
    <row r="152" spans="1:8" x14ac:dyDescent="0.25">
      <c r="A152" s="220" t="s">
        <v>115</v>
      </c>
      <c r="B152" s="220"/>
      <c r="C152" s="220" t="s">
        <v>12</v>
      </c>
      <c r="D152" s="220"/>
      <c r="E152" s="220"/>
      <c r="F152" s="92">
        <f t="shared" si="25"/>
        <v>600</v>
      </c>
      <c r="G152" s="92">
        <f t="shared" si="25"/>
        <v>-325</v>
      </c>
      <c r="H152" s="92">
        <f t="shared" si="25"/>
        <v>275</v>
      </c>
    </row>
    <row r="153" spans="1:8" x14ac:dyDescent="0.25">
      <c r="A153" s="224">
        <v>3222</v>
      </c>
      <c r="B153" s="225"/>
      <c r="C153" s="224" t="s">
        <v>69</v>
      </c>
      <c r="D153" s="226"/>
      <c r="E153" s="225"/>
      <c r="F153" s="90">
        <v>600</v>
      </c>
      <c r="G153" s="90">
        <v>-325</v>
      </c>
      <c r="H153" s="90">
        <f>F153+G153</f>
        <v>275</v>
      </c>
    </row>
    <row r="154" spans="1:8" ht="20.100000000000001" customHeight="1" x14ac:dyDescent="0.25">
      <c r="A154" s="217" t="s">
        <v>195</v>
      </c>
      <c r="B154" s="217"/>
      <c r="C154" s="218" t="s">
        <v>159</v>
      </c>
      <c r="D154" s="218"/>
      <c r="E154" s="218"/>
      <c r="F154" s="104">
        <f t="shared" ref="F154:H155" si="26">F155</f>
        <v>4500</v>
      </c>
      <c r="G154" s="104">
        <f t="shared" si="26"/>
        <v>0</v>
      </c>
      <c r="H154" s="104">
        <f t="shared" si="26"/>
        <v>4500</v>
      </c>
    </row>
    <row r="155" spans="1:8" ht="20.100000000000001" customHeight="1" x14ac:dyDescent="0.25">
      <c r="A155" s="229" t="s">
        <v>143</v>
      </c>
      <c r="B155" s="230"/>
      <c r="C155" s="229" t="s">
        <v>144</v>
      </c>
      <c r="D155" s="231"/>
      <c r="E155" s="230"/>
      <c r="F155" s="92">
        <f t="shared" si="26"/>
        <v>4500</v>
      </c>
      <c r="G155" s="92">
        <f t="shared" si="26"/>
        <v>0</v>
      </c>
      <c r="H155" s="92">
        <f t="shared" si="26"/>
        <v>4500</v>
      </c>
    </row>
    <row r="156" spans="1:8" x14ac:dyDescent="0.25">
      <c r="A156" s="224">
        <v>3722</v>
      </c>
      <c r="B156" s="225"/>
      <c r="C156" s="224" t="s">
        <v>95</v>
      </c>
      <c r="D156" s="226"/>
      <c r="E156" s="225"/>
      <c r="F156" s="93">
        <v>4500</v>
      </c>
      <c r="G156" s="93">
        <v>0</v>
      </c>
      <c r="H156" s="93">
        <f>F156+G156</f>
        <v>4500</v>
      </c>
    </row>
    <row r="157" spans="1:8" ht="24.95" customHeight="1" x14ac:dyDescent="0.25">
      <c r="A157" s="216" t="s">
        <v>166</v>
      </c>
      <c r="B157" s="216"/>
      <c r="C157" s="216" t="s">
        <v>167</v>
      </c>
      <c r="D157" s="216"/>
      <c r="E157" s="216"/>
      <c r="F157" s="102">
        <f t="shared" ref="F157:H159" si="27">F158</f>
        <v>190000</v>
      </c>
      <c r="G157" s="102">
        <f t="shared" si="27"/>
        <v>-15000</v>
      </c>
      <c r="H157" s="102">
        <f t="shared" si="27"/>
        <v>175000</v>
      </c>
    </row>
    <row r="158" spans="1:8" ht="20.100000000000001" customHeight="1" x14ac:dyDescent="0.25">
      <c r="A158" s="217" t="s">
        <v>193</v>
      </c>
      <c r="B158" s="217"/>
      <c r="C158" s="218" t="s">
        <v>149</v>
      </c>
      <c r="D158" s="218"/>
      <c r="E158" s="218"/>
      <c r="F158" s="104">
        <f t="shared" si="27"/>
        <v>190000</v>
      </c>
      <c r="G158" s="104">
        <f t="shared" si="27"/>
        <v>-15000</v>
      </c>
      <c r="H158" s="104">
        <f t="shared" si="27"/>
        <v>175000</v>
      </c>
    </row>
    <row r="159" spans="1:8" x14ac:dyDescent="0.25">
      <c r="A159" s="229">
        <v>32</v>
      </c>
      <c r="B159" s="230"/>
      <c r="C159" s="229" t="s">
        <v>12</v>
      </c>
      <c r="D159" s="231"/>
      <c r="E159" s="230"/>
      <c r="F159" s="92">
        <f t="shared" si="27"/>
        <v>190000</v>
      </c>
      <c r="G159" s="92">
        <f t="shared" si="27"/>
        <v>-15000</v>
      </c>
      <c r="H159" s="92">
        <f t="shared" si="27"/>
        <v>175000</v>
      </c>
    </row>
    <row r="160" spans="1:8" x14ac:dyDescent="0.25">
      <c r="A160" s="224">
        <v>3222</v>
      </c>
      <c r="B160" s="225"/>
      <c r="C160" s="224" t="s">
        <v>69</v>
      </c>
      <c r="D160" s="226"/>
      <c r="E160" s="225"/>
      <c r="F160" s="93">
        <v>190000</v>
      </c>
      <c r="G160" s="93">
        <v>-15000</v>
      </c>
      <c r="H160" s="93">
        <f>F160+G160</f>
        <v>175000</v>
      </c>
    </row>
    <row r="161" spans="1:8" ht="30" customHeight="1" x14ac:dyDescent="0.25">
      <c r="A161" s="221" t="s">
        <v>168</v>
      </c>
      <c r="B161" s="222"/>
      <c r="C161" s="222"/>
      <c r="D161" s="222"/>
      <c r="E161" s="223"/>
      <c r="F161" s="103">
        <f t="shared" ref="F161:H162" si="28">F162</f>
        <v>27000</v>
      </c>
      <c r="G161" s="103">
        <f t="shared" si="28"/>
        <v>0</v>
      </c>
      <c r="H161" s="103">
        <f t="shared" si="28"/>
        <v>27000</v>
      </c>
    </row>
    <row r="162" spans="1:8" ht="24.95" customHeight="1" x14ac:dyDescent="0.25">
      <c r="A162" s="216" t="s">
        <v>169</v>
      </c>
      <c r="B162" s="216"/>
      <c r="C162" s="216" t="s">
        <v>170</v>
      </c>
      <c r="D162" s="216"/>
      <c r="E162" s="216"/>
      <c r="F162" s="102">
        <f t="shared" si="28"/>
        <v>27000</v>
      </c>
      <c r="G162" s="102">
        <f t="shared" si="28"/>
        <v>0</v>
      </c>
      <c r="H162" s="102">
        <f t="shared" si="28"/>
        <v>27000</v>
      </c>
    </row>
    <row r="163" spans="1:8" s="106" customFormat="1" ht="20.100000000000001" customHeight="1" x14ac:dyDescent="0.25">
      <c r="A163" s="217" t="s">
        <v>187</v>
      </c>
      <c r="B163" s="217"/>
      <c r="C163" s="218" t="s">
        <v>109</v>
      </c>
      <c r="D163" s="218"/>
      <c r="E163" s="218"/>
      <c r="F163" s="104">
        <f>F164</f>
        <v>27000</v>
      </c>
      <c r="G163" s="104">
        <f>G164</f>
        <v>0</v>
      </c>
      <c r="H163" s="104">
        <f>H164</f>
        <v>27000</v>
      </c>
    </row>
    <row r="164" spans="1:8" x14ac:dyDescent="0.25">
      <c r="A164" s="229">
        <v>42</v>
      </c>
      <c r="B164" s="230"/>
      <c r="C164" s="238" t="s">
        <v>148</v>
      </c>
      <c r="D164" s="239"/>
      <c r="E164" s="240"/>
      <c r="F164" s="92">
        <f>SUM(F165:F168)</f>
        <v>27000</v>
      </c>
      <c r="G164" s="92">
        <f>SUM(G165:G168)</f>
        <v>0</v>
      </c>
      <c r="H164" s="92">
        <f>SUM(H165:H168)</f>
        <v>27000</v>
      </c>
    </row>
    <row r="165" spans="1:8" x14ac:dyDescent="0.25">
      <c r="A165" s="224">
        <v>4221</v>
      </c>
      <c r="B165" s="225"/>
      <c r="C165" s="219" t="s">
        <v>100</v>
      </c>
      <c r="D165" s="219"/>
      <c r="E165" s="219"/>
      <c r="F165" s="90">
        <v>19891</v>
      </c>
      <c r="G165" s="90">
        <v>2709</v>
      </c>
      <c r="H165" s="90">
        <f>F165+G165</f>
        <v>22600</v>
      </c>
    </row>
    <row r="166" spans="1:8" x14ac:dyDescent="0.25">
      <c r="A166" s="224">
        <v>4223</v>
      </c>
      <c r="B166" s="225"/>
      <c r="C166" s="219" t="s">
        <v>102</v>
      </c>
      <c r="D166" s="219"/>
      <c r="E166" s="219"/>
      <c r="F166" s="90">
        <v>5800</v>
      </c>
      <c r="G166" s="90">
        <v>-2000</v>
      </c>
      <c r="H166" s="90">
        <f t="shared" ref="H166:H168" si="29">F166+G166</f>
        <v>3800</v>
      </c>
    </row>
    <row r="167" spans="1:8" x14ac:dyDescent="0.25">
      <c r="A167" s="94">
        <v>4227</v>
      </c>
      <c r="B167" s="95"/>
      <c r="C167" s="224" t="s">
        <v>104</v>
      </c>
      <c r="D167" s="226"/>
      <c r="E167" s="225"/>
      <c r="F167" s="90">
        <v>955</v>
      </c>
      <c r="G167" s="90">
        <v>-655</v>
      </c>
      <c r="H167" s="90">
        <f t="shared" si="29"/>
        <v>300</v>
      </c>
    </row>
    <row r="168" spans="1:8" x14ac:dyDescent="0.25">
      <c r="A168" s="224">
        <v>4241</v>
      </c>
      <c r="B168" s="225"/>
      <c r="C168" s="219" t="s">
        <v>162</v>
      </c>
      <c r="D168" s="219"/>
      <c r="E168" s="219"/>
      <c r="F168" s="90">
        <v>354</v>
      </c>
      <c r="G168" s="90">
        <v>-54</v>
      </c>
      <c r="H168" s="90">
        <f t="shared" si="29"/>
        <v>300</v>
      </c>
    </row>
    <row r="169" spans="1:8" ht="30" customHeight="1" x14ac:dyDescent="0.25">
      <c r="A169" s="221" t="s">
        <v>171</v>
      </c>
      <c r="B169" s="222"/>
      <c r="C169" s="222"/>
      <c r="D169" s="222"/>
      <c r="E169" s="223"/>
      <c r="F169" s="101">
        <f>F170</f>
        <v>2400</v>
      </c>
      <c r="G169" s="101">
        <f>G170</f>
        <v>5910</v>
      </c>
      <c r="H169" s="101">
        <f>H170</f>
        <v>8310</v>
      </c>
    </row>
    <row r="170" spans="1:8" ht="24.95" customHeight="1" x14ac:dyDescent="0.25">
      <c r="A170" s="216" t="s">
        <v>172</v>
      </c>
      <c r="B170" s="216"/>
      <c r="C170" s="216" t="s">
        <v>170</v>
      </c>
      <c r="D170" s="216"/>
      <c r="E170" s="216"/>
      <c r="F170" s="102">
        <f>F171+F176</f>
        <v>2400</v>
      </c>
      <c r="G170" s="102">
        <f>G171+G176</f>
        <v>5910</v>
      </c>
      <c r="H170" s="102">
        <f>H171+H176</f>
        <v>8310</v>
      </c>
    </row>
    <row r="171" spans="1:8" ht="20.100000000000001" customHeight="1" x14ac:dyDescent="0.25">
      <c r="A171" s="217" t="s">
        <v>189</v>
      </c>
      <c r="B171" s="217"/>
      <c r="C171" s="218" t="s">
        <v>146</v>
      </c>
      <c r="D171" s="218"/>
      <c r="E171" s="218"/>
      <c r="F171" s="104">
        <f>F172</f>
        <v>2400</v>
      </c>
      <c r="G171" s="104">
        <f>G172</f>
        <v>-100</v>
      </c>
      <c r="H171" s="104">
        <f>H172</f>
        <v>2300</v>
      </c>
    </row>
    <row r="172" spans="1:8" x14ac:dyDescent="0.25">
      <c r="A172" s="229">
        <v>42</v>
      </c>
      <c r="B172" s="230"/>
      <c r="C172" s="238" t="s">
        <v>148</v>
      </c>
      <c r="D172" s="239"/>
      <c r="E172" s="240"/>
      <c r="F172" s="92">
        <f>SUM(F173:F175)</f>
        <v>2400</v>
      </c>
      <c r="G172" s="92">
        <f t="shared" ref="G172:H172" si="30">SUM(G173:G175)</f>
        <v>-100</v>
      </c>
      <c r="H172" s="92">
        <f t="shared" si="30"/>
        <v>2300</v>
      </c>
    </row>
    <row r="173" spans="1:8" x14ac:dyDescent="0.25">
      <c r="A173" s="224">
        <v>4221</v>
      </c>
      <c r="B173" s="225"/>
      <c r="C173" s="219" t="s">
        <v>100</v>
      </c>
      <c r="D173" s="219"/>
      <c r="E173" s="219"/>
      <c r="F173" s="93">
        <v>0</v>
      </c>
      <c r="G173" s="93">
        <v>400</v>
      </c>
      <c r="H173" s="93">
        <f>F173+G173</f>
        <v>400</v>
      </c>
    </row>
    <row r="174" spans="1:8" x14ac:dyDescent="0.25">
      <c r="A174" s="224">
        <v>4222</v>
      </c>
      <c r="B174" s="225"/>
      <c r="C174" s="224" t="s">
        <v>101</v>
      </c>
      <c r="D174" s="226"/>
      <c r="E174" s="225"/>
      <c r="F174" s="90">
        <v>1000</v>
      </c>
      <c r="G174" s="90">
        <v>-500</v>
      </c>
      <c r="H174" s="93">
        <f t="shared" ref="H174:H175" si="31">F174+G174</f>
        <v>500</v>
      </c>
    </row>
    <row r="175" spans="1:8" x14ac:dyDescent="0.25">
      <c r="A175" s="224">
        <v>4223</v>
      </c>
      <c r="B175" s="225"/>
      <c r="C175" s="219" t="s">
        <v>102</v>
      </c>
      <c r="D175" s="219"/>
      <c r="E175" s="219"/>
      <c r="F175" s="90">
        <v>1400</v>
      </c>
      <c r="G175" s="90">
        <v>0</v>
      </c>
      <c r="H175" s="93">
        <f t="shared" si="31"/>
        <v>1400</v>
      </c>
    </row>
    <row r="176" spans="1:8" ht="20.100000000000001" customHeight="1" x14ac:dyDescent="0.25">
      <c r="A176" s="217" t="s">
        <v>191</v>
      </c>
      <c r="B176" s="217"/>
      <c r="C176" s="218" t="s">
        <v>149</v>
      </c>
      <c r="D176" s="218"/>
      <c r="E176" s="218"/>
      <c r="F176" s="104">
        <f>F177</f>
        <v>0</v>
      </c>
      <c r="G176" s="104">
        <f t="shared" ref="G176:H176" si="32">G177</f>
        <v>6010</v>
      </c>
      <c r="H176" s="104">
        <f t="shared" si="32"/>
        <v>6010</v>
      </c>
    </row>
    <row r="177" spans="1:8" x14ac:dyDescent="0.25">
      <c r="A177" s="229">
        <v>42</v>
      </c>
      <c r="B177" s="230"/>
      <c r="C177" s="238" t="s">
        <v>148</v>
      </c>
      <c r="D177" s="239"/>
      <c r="E177" s="240"/>
      <c r="F177" s="92">
        <f t="shared" ref="F177:H177" si="33">F178</f>
        <v>0</v>
      </c>
      <c r="G177" s="92">
        <f t="shared" si="33"/>
        <v>6010</v>
      </c>
      <c r="H177" s="92">
        <f t="shared" si="33"/>
        <v>6010</v>
      </c>
    </row>
    <row r="178" spans="1:8" x14ac:dyDescent="0.25">
      <c r="A178" s="220">
        <v>422</v>
      </c>
      <c r="B178" s="220"/>
      <c r="C178" s="220" t="s">
        <v>99</v>
      </c>
      <c r="D178" s="220"/>
      <c r="E178" s="220"/>
      <c r="F178" s="89">
        <f>SUM(F179:F180)</f>
        <v>0</v>
      </c>
      <c r="G178" s="89">
        <f>SUM(G179:G180)</f>
        <v>6010</v>
      </c>
      <c r="H178" s="89">
        <f>SUM(H179:H180)</f>
        <v>6010</v>
      </c>
    </row>
    <row r="179" spans="1:8" x14ac:dyDescent="0.25">
      <c r="A179" s="224">
        <v>4221</v>
      </c>
      <c r="B179" s="225"/>
      <c r="C179" s="219" t="s">
        <v>100</v>
      </c>
      <c r="D179" s="219"/>
      <c r="E179" s="219"/>
      <c r="F179" s="90">
        <v>0</v>
      </c>
      <c r="G179" s="91">
        <v>790</v>
      </c>
      <c r="H179" s="91">
        <f>F179+G179</f>
        <v>790</v>
      </c>
    </row>
    <row r="180" spans="1:8" x14ac:dyDescent="0.25">
      <c r="A180" s="224">
        <v>4226</v>
      </c>
      <c r="B180" s="225"/>
      <c r="C180" s="219" t="s">
        <v>103</v>
      </c>
      <c r="D180" s="219"/>
      <c r="E180" s="219"/>
      <c r="F180" s="90">
        <v>0</v>
      </c>
      <c r="G180" s="91">
        <v>5220</v>
      </c>
      <c r="H180" s="91">
        <f>F180+G180</f>
        <v>5220</v>
      </c>
    </row>
  </sheetData>
  <mergeCells count="335">
    <mergeCell ref="A1:H1"/>
    <mergeCell ref="A2:H4"/>
    <mergeCell ref="A169:E169"/>
    <mergeCell ref="A106:B106"/>
    <mergeCell ref="C106:E106"/>
    <mergeCell ref="A113:B113"/>
    <mergeCell ref="C113:E113"/>
    <mergeCell ref="A127:B127"/>
    <mergeCell ref="C127:E127"/>
    <mergeCell ref="A128:B128"/>
    <mergeCell ref="C128:E128"/>
    <mergeCell ref="C159:E159"/>
    <mergeCell ref="A159:B159"/>
    <mergeCell ref="C160:E160"/>
    <mergeCell ref="A160:B160"/>
    <mergeCell ref="A168:B168"/>
    <mergeCell ref="C168:E168"/>
    <mergeCell ref="A54:B54"/>
    <mergeCell ref="A158:B158"/>
    <mergeCell ref="C158:E158"/>
    <mergeCell ref="A156:B156"/>
    <mergeCell ref="A86:B86"/>
    <mergeCell ref="C86:E86"/>
    <mergeCell ref="A141:B141"/>
    <mergeCell ref="C141:E141"/>
    <mergeCell ref="A142:B142"/>
    <mergeCell ref="C142:E142"/>
    <mergeCell ref="A164:B164"/>
    <mergeCell ref="C164:E164"/>
    <mergeCell ref="A165:B165"/>
    <mergeCell ref="C165:E165"/>
    <mergeCell ref="A162:B162"/>
    <mergeCell ref="C162:E162"/>
    <mergeCell ref="A163:B163"/>
    <mergeCell ref="C163:E163"/>
    <mergeCell ref="A161:E161"/>
    <mergeCell ref="C156:E156"/>
    <mergeCell ref="A157:B157"/>
    <mergeCell ref="C157:E157"/>
    <mergeCell ref="A154:B154"/>
    <mergeCell ref="C154:E154"/>
    <mergeCell ref="A155:B155"/>
    <mergeCell ref="C155:E155"/>
    <mergeCell ref="A152:B152"/>
    <mergeCell ref="C152:E152"/>
    <mergeCell ref="A153:B153"/>
    <mergeCell ref="C153:E153"/>
    <mergeCell ref="A147:B147"/>
    <mergeCell ref="C166:E166"/>
    <mergeCell ref="C167:E167"/>
    <mergeCell ref="A166:B166"/>
    <mergeCell ref="A172:B172"/>
    <mergeCell ref="C172:E172"/>
    <mergeCell ref="A174:B174"/>
    <mergeCell ref="C174:E174"/>
    <mergeCell ref="A170:B170"/>
    <mergeCell ref="C170:E170"/>
    <mergeCell ref="A180:B180"/>
    <mergeCell ref="C180:E180"/>
    <mergeCell ref="A179:B179"/>
    <mergeCell ref="C179:E179"/>
    <mergeCell ref="A171:B171"/>
    <mergeCell ref="C171:E171"/>
    <mergeCell ref="A177:B177"/>
    <mergeCell ref="C177:E177"/>
    <mergeCell ref="A178:B178"/>
    <mergeCell ref="C178:E178"/>
    <mergeCell ref="A175:B175"/>
    <mergeCell ref="C175:E175"/>
    <mergeCell ref="A176:B176"/>
    <mergeCell ref="C176:E176"/>
    <mergeCell ref="A173:B173"/>
    <mergeCell ref="C173:E173"/>
    <mergeCell ref="C147:E147"/>
    <mergeCell ref="A151:B151"/>
    <mergeCell ref="C151:E151"/>
    <mergeCell ref="A145:B145"/>
    <mergeCell ref="C145:E145"/>
    <mergeCell ref="A146:B146"/>
    <mergeCell ref="C146:E146"/>
    <mergeCell ref="A143:B143"/>
    <mergeCell ref="C143:E143"/>
    <mergeCell ref="A144:B144"/>
    <mergeCell ref="C144:E144"/>
    <mergeCell ref="A149:B149"/>
    <mergeCell ref="C149:E149"/>
    <mergeCell ref="A150:B150"/>
    <mergeCell ref="C150:E150"/>
    <mergeCell ref="A148:B148"/>
    <mergeCell ref="C148:E148"/>
    <mergeCell ref="A140:B140"/>
    <mergeCell ref="C140:E140"/>
    <mergeCell ref="A139:B139"/>
    <mergeCell ref="C139:E139"/>
    <mergeCell ref="A137:B137"/>
    <mergeCell ref="C137:E137"/>
    <mergeCell ref="A138:B138"/>
    <mergeCell ref="C138:E138"/>
    <mergeCell ref="A135:B135"/>
    <mergeCell ref="C135:E135"/>
    <mergeCell ref="A136:B136"/>
    <mergeCell ref="C136:E136"/>
    <mergeCell ref="C133:E133"/>
    <mergeCell ref="C134:E134"/>
    <mergeCell ref="A133:B133"/>
    <mergeCell ref="A131:B131"/>
    <mergeCell ref="C131:E131"/>
    <mergeCell ref="A132:B132"/>
    <mergeCell ref="C132:E132"/>
    <mergeCell ref="A129:B129"/>
    <mergeCell ref="C129:E129"/>
    <mergeCell ref="A130:B130"/>
    <mergeCell ref="C130:E130"/>
    <mergeCell ref="A124:B124"/>
    <mergeCell ref="C124:E124"/>
    <mergeCell ref="A126:B126"/>
    <mergeCell ref="C126:E126"/>
    <mergeCell ref="A123:B123"/>
    <mergeCell ref="C123:E123"/>
    <mergeCell ref="A121:B121"/>
    <mergeCell ref="C121:E121"/>
    <mergeCell ref="A122:B122"/>
    <mergeCell ref="C122:E122"/>
    <mergeCell ref="A125:B125"/>
    <mergeCell ref="C125:E125"/>
    <mergeCell ref="A120:B120"/>
    <mergeCell ref="C120:E120"/>
    <mergeCell ref="A118:B118"/>
    <mergeCell ref="C118:E118"/>
    <mergeCell ref="A119:B119"/>
    <mergeCell ref="C119:E119"/>
    <mergeCell ref="A116:B116"/>
    <mergeCell ref="C116:E116"/>
    <mergeCell ref="A117:B117"/>
    <mergeCell ref="C117:E117"/>
    <mergeCell ref="C107:E107"/>
    <mergeCell ref="C108:E108"/>
    <mergeCell ref="C109:E109"/>
    <mergeCell ref="A107:B107"/>
    <mergeCell ref="A105:B105"/>
    <mergeCell ref="C105:E105"/>
    <mergeCell ref="A115:B115"/>
    <mergeCell ref="C115:E115"/>
    <mergeCell ref="A112:B112"/>
    <mergeCell ref="C112:E112"/>
    <mergeCell ref="A114:B114"/>
    <mergeCell ref="C114:E114"/>
    <mergeCell ref="A110:B110"/>
    <mergeCell ref="C110:E110"/>
    <mergeCell ref="A111:B111"/>
    <mergeCell ref="C111:E111"/>
    <mergeCell ref="A103:B103"/>
    <mergeCell ref="C103:E103"/>
    <mergeCell ref="A104:B104"/>
    <mergeCell ref="C104:E104"/>
    <mergeCell ref="A101:B101"/>
    <mergeCell ref="C101:E101"/>
    <mergeCell ref="A102:B102"/>
    <mergeCell ref="C102:E102"/>
    <mergeCell ref="A100:B100"/>
    <mergeCell ref="C100:E100"/>
    <mergeCell ref="A98:B98"/>
    <mergeCell ref="C98:E98"/>
    <mergeCell ref="A99:B99"/>
    <mergeCell ref="C99:E99"/>
    <mergeCell ref="A96:B96"/>
    <mergeCell ref="C96:E96"/>
    <mergeCell ref="A97:B97"/>
    <mergeCell ref="C97:E97"/>
    <mergeCell ref="A94:B94"/>
    <mergeCell ref="C94:E94"/>
    <mergeCell ref="A95:B95"/>
    <mergeCell ref="C95:E95"/>
    <mergeCell ref="A92:B92"/>
    <mergeCell ref="C92:E92"/>
    <mergeCell ref="A87:B87"/>
    <mergeCell ref="C87:E87"/>
    <mergeCell ref="C88:E88"/>
    <mergeCell ref="C90:E90"/>
    <mergeCell ref="A88:B88"/>
    <mergeCell ref="C85:E85"/>
    <mergeCell ref="A84:B84"/>
    <mergeCell ref="C84:E84"/>
    <mergeCell ref="A89:B89"/>
    <mergeCell ref="C89:E89"/>
    <mergeCell ref="A91:B91"/>
    <mergeCell ref="C91:E91"/>
    <mergeCell ref="A83:B83"/>
    <mergeCell ref="C83:E83"/>
    <mergeCell ref="A80:B80"/>
    <mergeCell ref="C80:E80"/>
    <mergeCell ref="C73:E73"/>
    <mergeCell ref="A76:B76"/>
    <mergeCell ref="C76:E76"/>
    <mergeCell ref="A81:B81"/>
    <mergeCell ref="A82:B82"/>
    <mergeCell ref="C81:E81"/>
    <mergeCell ref="C82:E82"/>
    <mergeCell ref="A74:B74"/>
    <mergeCell ref="A75:B75"/>
    <mergeCell ref="C74:E74"/>
    <mergeCell ref="C75:E75"/>
    <mergeCell ref="A77:B77"/>
    <mergeCell ref="C77:E77"/>
    <mergeCell ref="A78:B78"/>
    <mergeCell ref="C78:E78"/>
    <mergeCell ref="A79:B79"/>
    <mergeCell ref="C79:E79"/>
    <mergeCell ref="A72:B72"/>
    <mergeCell ref="C72:E72"/>
    <mergeCell ref="A67:B67"/>
    <mergeCell ref="C67:E67"/>
    <mergeCell ref="A66:B66"/>
    <mergeCell ref="C66:E66"/>
    <mergeCell ref="C62:E62"/>
    <mergeCell ref="C64:E64"/>
    <mergeCell ref="A62:B62"/>
    <mergeCell ref="A63:B63"/>
    <mergeCell ref="C63:E63"/>
    <mergeCell ref="A65:B65"/>
    <mergeCell ref="C65:E65"/>
    <mergeCell ref="A68:B68"/>
    <mergeCell ref="C68:E68"/>
    <mergeCell ref="A69:B69"/>
    <mergeCell ref="C69:E69"/>
    <mergeCell ref="C70:E70"/>
    <mergeCell ref="A71:B71"/>
    <mergeCell ref="C71:E71"/>
    <mergeCell ref="C60:E60"/>
    <mergeCell ref="A61:B61"/>
    <mergeCell ref="C61:E61"/>
    <mergeCell ref="A58:B58"/>
    <mergeCell ref="C58:E58"/>
    <mergeCell ref="A55:B55"/>
    <mergeCell ref="C55:E55"/>
    <mergeCell ref="A52:B52"/>
    <mergeCell ref="C52:E52"/>
    <mergeCell ref="A53:B53"/>
    <mergeCell ref="C53:E53"/>
    <mergeCell ref="C54:E54"/>
    <mergeCell ref="A56:B56"/>
    <mergeCell ref="C56:E56"/>
    <mergeCell ref="A57:B57"/>
    <mergeCell ref="C57:E57"/>
    <mergeCell ref="A59:B59"/>
    <mergeCell ref="C59:E59"/>
    <mergeCell ref="A50:B50"/>
    <mergeCell ref="C50:E50"/>
    <mergeCell ref="A51:B51"/>
    <mergeCell ref="C51:E51"/>
    <mergeCell ref="A49:E49"/>
    <mergeCell ref="A48:B48"/>
    <mergeCell ref="C48:E48"/>
    <mergeCell ref="A47:B47"/>
    <mergeCell ref="C47:E47"/>
    <mergeCell ref="A45:B45"/>
    <mergeCell ref="C45:E45"/>
    <mergeCell ref="A46:B46"/>
    <mergeCell ref="C46:E46"/>
    <mergeCell ref="A44:B44"/>
    <mergeCell ref="C44:E44"/>
    <mergeCell ref="A42:B42"/>
    <mergeCell ref="C42:E42"/>
    <mergeCell ref="A43:B43"/>
    <mergeCell ref="C43:E43"/>
    <mergeCell ref="A40:B40"/>
    <mergeCell ref="C40:E40"/>
    <mergeCell ref="A41:B41"/>
    <mergeCell ref="C41:E41"/>
    <mergeCell ref="A37:B37"/>
    <mergeCell ref="C37:E37"/>
    <mergeCell ref="A38:B38"/>
    <mergeCell ref="C38:E38"/>
    <mergeCell ref="A33:B33"/>
    <mergeCell ref="C33:E33"/>
    <mergeCell ref="A34:B34"/>
    <mergeCell ref="C34:E34"/>
    <mergeCell ref="A36:B36"/>
    <mergeCell ref="C36:E36"/>
    <mergeCell ref="C35:E35"/>
    <mergeCell ref="A39:B39"/>
    <mergeCell ref="C39:E39"/>
    <mergeCell ref="A31:B31"/>
    <mergeCell ref="C31:E31"/>
    <mergeCell ref="C32:E32"/>
    <mergeCell ref="A28:B28"/>
    <mergeCell ref="C28:E28"/>
    <mergeCell ref="A29:B29"/>
    <mergeCell ref="C29:E29"/>
    <mergeCell ref="A30:B30"/>
    <mergeCell ref="C30:E30"/>
    <mergeCell ref="C25:E25"/>
    <mergeCell ref="A26:B26"/>
    <mergeCell ref="C26:E26"/>
    <mergeCell ref="A27:B27"/>
    <mergeCell ref="C27:E27"/>
    <mergeCell ref="A23:B23"/>
    <mergeCell ref="C23:E23"/>
    <mergeCell ref="C24:E24"/>
    <mergeCell ref="A20:B20"/>
    <mergeCell ref="C20:E20"/>
    <mergeCell ref="C21:E21"/>
    <mergeCell ref="C22:E22"/>
    <mergeCell ref="A21:B21"/>
    <mergeCell ref="A24:B24"/>
    <mergeCell ref="A12:B12"/>
    <mergeCell ref="C12:E12"/>
    <mergeCell ref="A13:B13"/>
    <mergeCell ref="C13:E13"/>
    <mergeCell ref="F5:F6"/>
    <mergeCell ref="A17:B17"/>
    <mergeCell ref="C17:E17"/>
    <mergeCell ref="A19:B19"/>
    <mergeCell ref="C19:E19"/>
    <mergeCell ref="A15:B15"/>
    <mergeCell ref="C15:E15"/>
    <mergeCell ref="A16:B16"/>
    <mergeCell ref="C16:E16"/>
    <mergeCell ref="A10:B10"/>
    <mergeCell ref="C10:E10"/>
    <mergeCell ref="A14:B14"/>
    <mergeCell ref="C14:E14"/>
    <mergeCell ref="A11:E11"/>
    <mergeCell ref="A18:B18"/>
    <mergeCell ref="C18:E18"/>
    <mergeCell ref="H5:H6"/>
    <mergeCell ref="A5:E6"/>
    <mergeCell ref="A9:E9"/>
    <mergeCell ref="F8:H8"/>
    <mergeCell ref="F10:H10"/>
    <mergeCell ref="A7:B7"/>
    <mergeCell ref="C7:E7"/>
    <mergeCell ref="A8:B8"/>
    <mergeCell ref="C8:E8"/>
    <mergeCell ref="G5:G6"/>
  </mergeCells>
  <pageMargins left="0.7" right="0.7" top="0.75" bottom="0.75" header="0.3" footer="0.3"/>
  <pageSetup paperSize="9" scale="82" fitToHeight="0" orientation="portrait" r:id="rId1"/>
  <ignoredErrors>
    <ignoredError sqref="G170:H170 H135 H141:H142 H127 H120 H103 H58 H37 H153 H156 H46 H72 H92 H80 H94 H115:H116 H160 F170 H1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Naslovna strana</vt:lpstr>
      <vt:lpstr>SAŽETAK</vt:lpstr>
      <vt:lpstr> Račun prihoda i rashoda</vt:lpstr>
      <vt:lpstr>Rashodi prema izvorima finan</vt:lpstr>
      <vt:lpstr>Račun financiranja</vt:lpstr>
      <vt:lpstr>Rashodi prema funkcijskoj k </vt:lpstr>
      <vt:lpstr>Račun fin prema izvorima f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2025-09-25T11:03:33Z</cp:lastPrinted>
  <dcterms:created xsi:type="dcterms:W3CDTF">2022-08-12T12:51:27Z</dcterms:created>
  <dcterms:modified xsi:type="dcterms:W3CDTF">2025-09-25T11:04:27Z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