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CUNOVODSTVO\Financijski planovi i rebalansi\FINANCIJSKI PLAN 2026\FP 2026\"/>
    </mc:Choice>
  </mc:AlternateContent>
  <xr:revisionPtr revIDLastSave="0" documentId="13_ncr:1_{26362419-22CE-4541-A403-78246827A67A}" xr6:coauthVersionLast="47" xr6:coauthVersionMax="47" xr10:uidLastSave="{00000000-0000-0000-0000-000000000000}"/>
  <bookViews>
    <workbookView xWindow="4920" yWindow="4185" windowWidth="21600" windowHeight="11295" firstSheet="4" activeTab="7" xr2:uid="{00000000-000D-0000-FFFF-FFFF00000000}"/>
  </bookViews>
  <sheets>
    <sheet name="Naslovna strana" sheetId="1" r:id="rId1"/>
    <sheet name="Sažetak" sheetId="2" r:id="rId2"/>
    <sheet name="Ekonomska klasifikacija" sheetId="3" r:id="rId3"/>
    <sheet name="Izvori financiranja" sheetId="4" r:id="rId4"/>
    <sheet name="Funkcijska klasifikacija" sheetId="5" r:id="rId5"/>
    <sheet name="Račun financiranja - ekonomska " sheetId="6" r:id="rId6"/>
    <sheet name="Račun financiranja - izvori " sheetId="8" r:id="rId7"/>
    <sheet name="Posebni dio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9" i="3" l="1"/>
  <c r="H79" i="3"/>
  <c r="I79" i="3"/>
  <c r="J79" i="3"/>
  <c r="F79" i="3"/>
  <c r="J80" i="3"/>
  <c r="I80" i="3"/>
  <c r="H80" i="3"/>
  <c r="C13" i="4"/>
  <c r="B13" i="4"/>
  <c r="F27" i="4"/>
  <c r="E27" i="4"/>
  <c r="D27" i="4"/>
  <c r="C27" i="4"/>
  <c r="B27" i="4"/>
  <c r="G186" i="7"/>
  <c r="H186" i="7"/>
  <c r="I186" i="7"/>
  <c r="J186" i="7"/>
  <c r="F186" i="7"/>
  <c r="J169" i="7"/>
  <c r="J168" i="7" s="1"/>
  <c r="I169" i="7"/>
  <c r="I168" i="7" s="1"/>
  <c r="H169" i="7"/>
  <c r="G169" i="7"/>
  <c r="G168" i="7" s="1"/>
  <c r="F169" i="7"/>
  <c r="F168" i="7" s="1"/>
  <c r="H168" i="7"/>
  <c r="J160" i="7"/>
  <c r="J159" i="7" s="1"/>
  <c r="I160" i="7"/>
  <c r="H160" i="7"/>
  <c r="G160" i="7"/>
  <c r="G159" i="7" s="1"/>
  <c r="F160" i="7"/>
  <c r="F159" i="7" s="1"/>
  <c r="I159" i="7"/>
  <c r="H159" i="7"/>
  <c r="J152" i="7"/>
  <c r="I152" i="7"/>
  <c r="H152" i="7"/>
  <c r="G152" i="7"/>
  <c r="F152" i="7"/>
  <c r="J149" i="7"/>
  <c r="I149" i="7"/>
  <c r="H149" i="7"/>
  <c r="G149" i="7"/>
  <c r="F149" i="7"/>
  <c r="G110" i="7"/>
  <c r="H90" i="7"/>
  <c r="I90" i="7"/>
  <c r="J90" i="7"/>
  <c r="F90" i="7"/>
  <c r="G90" i="7"/>
  <c r="G72" i="7"/>
  <c r="H72" i="7"/>
  <c r="I72" i="7"/>
  <c r="J72" i="7"/>
  <c r="F72" i="7"/>
  <c r="G59" i="7"/>
  <c r="H59" i="7"/>
  <c r="I59" i="7"/>
  <c r="J59" i="7"/>
  <c r="F59" i="7"/>
  <c r="G53" i="7"/>
  <c r="H53" i="7"/>
  <c r="I53" i="7"/>
  <c r="J53" i="7"/>
  <c r="F53" i="7"/>
  <c r="F29" i="2"/>
  <c r="I63" i="7"/>
  <c r="I62" i="7" s="1"/>
  <c r="J63" i="7"/>
  <c r="J62" i="7" s="1"/>
  <c r="F63" i="7"/>
  <c r="G63" i="7"/>
  <c r="H63" i="7"/>
  <c r="H11" i="2"/>
  <c r="I11" i="2"/>
  <c r="J11" i="2"/>
  <c r="J20" i="3"/>
  <c r="I21" i="3"/>
  <c r="I20" i="3" s="1"/>
  <c r="J21" i="3"/>
  <c r="I14" i="3"/>
  <c r="I13" i="3" s="1"/>
  <c r="J14" i="3"/>
  <c r="J13" i="3" s="1"/>
  <c r="I18" i="3"/>
  <c r="I17" i="3" s="1"/>
  <c r="J18" i="3"/>
  <c r="J17" i="3" s="1"/>
  <c r="I26" i="3"/>
  <c r="J26" i="3"/>
  <c r="I24" i="3"/>
  <c r="J24" i="3"/>
  <c r="I30" i="3"/>
  <c r="I29" i="3" s="1"/>
  <c r="J30" i="3"/>
  <c r="J29" i="3" s="1"/>
  <c r="F14" i="4"/>
  <c r="E14" i="4"/>
  <c r="F18" i="4"/>
  <c r="E25" i="4"/>
  <c r="F25" i="4"/>
  <c r="E20" i="4"/>
  <c r="F20" i="4"/>
  <c r="E18" i="4"/>
  <c r="J52" i="3"/>
  <c r="I93" i="3"/>
  <c r="J93" i="3"/>
  <c r="I83" i="3"/>
  <c r="I82" i="3" s="1"/>
  <c r="J83" i="3"/>
  <c r="J82" i="3" s="1"/>
  <c r="I78" i="3"/>
  <c r="J78" i="3"/>
  <c r="J59" i="3"/>
  <c r="I57" i="3"/>
  <c r="J57" i="3"/>
  <c r="I44" i="3"/>
  <c r="J44" i="3"/>
  <c r="I42" i="3"/>
  <c r="J42" i="3"/>
  <c r="I41" i="3"/>
  <c r="J41" i="3"/>
  <c r="H41" i="3"/>
  <c r="G139" i="7"/>
  <c r="H139" i="7"/>
  <c r="I139" i="7"/>
  <c r="J139" i="7"/>
  <c r="F139" i="7"/>
  <c r="G119" i="7"/>
  <c r="H119" i="7"/>
  <c r="I119" i="7"/>
  <c r="J119" i="7"/>
  <c r="F119" i="7"/>
  <c r="F108" i="7"/>
  <c r="H108" i="7"/>
  <c r="I108" i="7"/>
  <c r="J108" i="7"/>
  <c r="G108" i="7"/>
  <c r="G86" i="7"/>
  <c r="H86" i="7"/>
  <c r="I86" i="7"/>
  <c r="J86" i="7"/>
  <c r="F86" i="7"/>
  <c r="G37" i="7"/>
  <c r="H37" i="7"/>
  <c r="I37" i="7"/>
  <c r="J37" i="7"/>
  <c r="F37" i="7"/>
  <c r="J23" i="3" l="1"/>
  <c r="F13" i="4"/>
  <c r="E13" i="4"/>
  <c r="F148" i="7"/>
  <c r="G148" i="7"/>
  <c r="G107" i="7"/>
  <c r="I148" i="7"/>
  <c r="J148" i="7"/>
  <c r="H148" i="7"/>
  <c r="H39" i="3"/>
  <c r="J47" i="3"/>
  <c r="I39" i="3"/>
  <c r="I38" i="3" s="1"/>
  <c r="J39" i="3"/>
  <c r="J38" i="3" s="1"/>
  <c r="I23" i="3"/>
  <c r="J87" i="3"/>
  <c r="J86" i="3" s="1"/>
  <c r="J85" i="3" s="1"/>
  <c r="I87" i="3"/>
  <c r="I86" i="3" s="1"/>
  <c r="I85" i="3" s="1"/>
  <c r="J75" i="3"/>
  <c r="J74" i="3" s="1"/>
  <c r="I75" i="3"/>
  <c r="I74" i="3" s="1"/>
  <c r="I68" i="3"/>
  <c r="J68" i="3"/>
  <c r="I58" i="3"/>
  <c r="J58" i="3"/>
  <c r="J51" i="3"/>
  <c r="I51" i="3"/>
  <c r="I47" i="3"/>
  <c r="J193" i="7"/>
  <c r="J192" i="7" s="1"/>
  <c r="J191" i="7" s="1"/>
  <c r="J190" i="7" s="1"/>
  <c r="I193" i="7"/>
  <c r="I192" i="7" s="1"/>
  <c r="I191" i="7" s="1"/>
  <c r="I190" i="7" s="1"/>
  <c r="H193" i="7"/>
  <c r="H192" i="7" s="1"/>
  <c r="H191" i="7" s="1"/>
  <c r="H190" i="7" s="1"/>
  <c r="J185" i="7"/>
  <c r="I185" i="7"/>
  <c r="H185" i="7"/>
  <c r="J178" i="7"/>
  <c r="J177" i="7" s="1"/>
  <c r="J176" i="7" s="1"/>
  <c r="J175" i="7" s="1"/>
  <c r="I178" i="7"/>
  <c r="I177" i="7" s="1"/>
  <c r="I176" i="7" s="1"/>
  <c r="I175" i="7" s="1"/>
  <c r="H178" i="7"/>
  <c r="H177" i="7" s="1"/>
  <c r="H176" i="7" s="1"/>
  <c r="H175" i="7" s="1"/>
  <c r="J173" i="7"/>
  <c r="J172" i="7" s="1"/>
  <c r="J171" i="7" s="1"/>
  <c r="I173" i="7"/>
  <c r="I172" i="7" s="1"/>
  <c r="I171" i="7" s="1"/>
  <c r="H173" i="7"/>
  <c r="H172" i="7" s="1"/>
  <c r="H171" i="7" s="1"/>
  <c r="J166" i="7"/>
  <c r="J165" i="7" s="1"/>
  <c r="I166" i="7"/>
  <c r="I165" i="7" s="1"/>
  <c r="I158" i="7" s="1"/>
  <c r="H166" i="7"/>
  <c r="H165" i="7" s="1"/>
  <c r="H158" i="7" s="1"/>
  <c r="J163" i="7"/>
  <c r="J162" i="7" s="1"/>
  <c r="F37" i="4" s="1"/>
  <c r="I163" i="7"/>
  <c r="I162" i="7" s="1"/>
  <c r="E37" i="4" s="1"/>
  <c r="H163" i="7"/>
  <c r="H162" i="7" s="1"/>
  <c r="D37" i="4" s="1"/>
  <c r="J156" i="7"/>
  <c r="J155" i="7" s="1"/>
  <c r="J154" i="7" s="1"/>
  <c r="I156" i="7"/>
  <c r="I155" i="7" s="1"/>
  <c r="I154" i="7" s="1"/>
  <c r="H156" i="7"/>
  <c r="H155" i="7" s="1"/>
  <c r="H154" i="7" s="1"/>
  <c r="J146" i="7"/>
  <c r="I146" i="7"/>
  <c r="H146" i="7"/>
  <c r="J143" i="7"/>
  <c r="I143" i="7"/>
  <c r="H143" i="7"/>
  <c r="J135" i="7"/>
  <c r="I135" i="7"/>
  <c r="H135" i="7"/>
  <c r="J131" i="7"/>
  <c r="I131" i="7"/>
  <c r="H131" i="7"/>
  <c r="J127" i="7"/>
  <c r="I127" i="7"/>
  <c r="H127" i="7"/>
  <c r="J123" i="7"/>
  <c r="J122" i="7" s="1"/>
  <c r="J121" i="7" s="1"/>
  <c r="I123" i="7"/>
  <c r="I122" i="7" s="1"/>
  <c r="I121" i="7" s="1"/>
  <c r="H123" i="7"/>
  <c r="H122" i="7" s="1"/>
  <c r="H121" i="7" s="1"/>
  <c r="J110" i="7"/>
  <c r="J107" i="7" s="1"/>
  <c r="I110" i="7"/>
  <c r="I107" i="7" s="1"/>
  <c r="H110" i="7"/>
  <c r="H107" i="7" s="1"/>
  <c r="J105" i="7"/>
  <c r="I105" i="7"/>
  <c r="H105" i="7"/>
  <c r="J100" i="7"/>
  <c r="I100" i="7"/>
  <c r="H100" i="7"/>
  <c r="J94" i="7"/>
  <c r="I94" i="7"/>
  <c r="H94" i="7"/>
  <c r="J84" i="7"/>
  <c r="I84" i="7"/>
  <c r="H84" i="7"/>
  <c r="J69" i="7"/>
  <c r="I69" i="7"/>
  <c r="H69" i="7"/>
  <c r="H62" i="7"/>
  <c r="J47" i="7"/>
  <c r="I47" i="7"/>
  <c r="H47" i="7"/>
  <c r="J42" i="7"/>
  <c r="I42" i="7"/>
  <c r="H42" i="7"/>
  <c r="J14" i="7"/>
  <c r="I14" i="7"/>
  <c r="H14" i="7"/>
  <c r="F193" i="7"/>
  <c r="F192" i="7" s="1"/>
  <c r="F191" i="7" s="1"/>
  <c r="F190" i="7" s="1"/>
  <c r="F185" i="7"/>
  <c r="F178" i="7"/>
  <c r="F177" i="7" s="1"/>
  <c r="F176" i="7" s="1"/>
  <c r="F175" i="7" s="1"/>
  <c r="F173" i="7"/>
  <c r="F172" i="7" s="1"/>
  <c r="F171" i="7" s="1"/>
  <c r="F166" i="7"/>
  <c r="F165" i="7" s="1"/>
  <c r="F163" i="7"/>
  <c r="F162" i="7" s="1"/>
  <c r="F158" i="7" s="1"/>
  <c r="F156" i="7"/>
  <c r="F155" i="7" s="1"/>
  <c r="F154" i="7" s="1"/>
  <c r="F146" i="7"/>
  <c r="F143" i="7"/>
  <c r="F135" i="7"/>
  <c r="F131" i="7"/>
  <c r="F127" i="7"/>
  <c r="F123" i="7"/>
  <c r="F122" i="7" s="1"/>
  <c r="F121" i="7" s="1"/>
  <c r="F110" i="7"/>
  <c r="F107" i="7" s="1"/>
  <c r="F105" i="7"/>
  <c r="F100" i="7"/>
  <c r="F94" i="7"/>
  <c r="F84" i="7"/>
  <c r="F69" i="7"/>
  <c r="F62" i="7"/>
  <c r="F47" i="7"/>
  <c r="F42" i="7"/>
  <c r="F14" i="7"/>
  <c r="G193" i="7"/>
  <c r="G185" i="7"/>
  <c r="G178" i="7"/>
  <c r="G177" i="7" s="1"/>
  <c r="G176" i="7" s="1"/>
  <c r="G175" i="7" s="1"/>
  <c r="G173" i="7"/>
  <c r="G172" i="7" s="1"/>
  <c r="G171" i="7" s="1"/>
  <c r="G166" i="7"/>
  <c r="G165" i="7" s="1"/>
  <c r="G163" i="7"/>
  <c r="G162" i="7" s="1"/>
  <c r="G158" i="7" s="1"/>
  <c r="G156" i="7"/>
  <c r="G155" i="7" s="1"/>
  <c r="G154" i="7" s="1"/>
  <c r="G146" i="7"/>
  <c r="G143" i="7"/>
  <c r="G135" i="7"/>
  <c r="G131" i="7"/>
  <c r="G127" i="7"/>
  <c r="G123" i="7"/>
  <c r="G122" i="7" s="1"/>
  <c r="G121" i="7" s="1"/>
  <c r="G105" i="7"/>
  <c r="G100" i="7"/>
  <c r="G94" i="7"/>
  <c r="G84" i="7"/>
  <c r="G69" i="7"/>
  <c r="G62" i="7"/>
  <c r="G52" i="7"/>
  <c r="G47" i="7"/>
  <c r="G42" i="7"/>
  <c r="G14" i="7"/>
  <c r="E13" i="5"/>
  <c r="E12" i="5" s="1"/>
  <c r="F13" i="5"/>
  <c r="F12" i="5" s="1"/>
  <c r="D13" i="5"/>
  <c r="D12" i="5" s="1"/>
  <c r="C13" i="5"/>
  <c r="C12" i="5" s="1"/>
  <c r="B13" i="5"/>
  <c r="B12" i="5" s="1"/>
  <c r="C43" i="4"/>
  <c r="B43" i="4"/>
  <c r="C41" i="4"/>
  <c r="B41" i="4"/>
  <c r="C36" i="4"/>
  <c r="B36" i="4"/>
  <c r="C34" i="4"/>
  <c r="B34" i="4"/>
  <c r="C32" i="4"/>
  <c r="B32" i="4"/>
  <c r="C30" i="4"/>
  <c r="B30" i="4"/>
  <c r="D25" i="4"/>
  <c r="C25" i="4"/>
  <c r="B25" i="4"/>
  <c r="D20" i="4"/>
  <c r="C20" i="4"/>
  <c r="B20" i="4"/>
  <c r="D18" i="4"/>
  <c r="D13" i="4" s="1"/>
  <c r="C18" i="4"/>
  <c r="B18" i="4"/>
  <c r="C16" i="4"/>
  <c r="B16" i="4"/>
  <c r="D14" i="4"/>
  <c r="C14" i="4"/>
  <c r="B14" i="4"/>
  <c r="C45" i="4" l="1"/>
  <c r="J158" i="7"/>
  <c r="F184" i="7"/>
  <c r="D17" i="4"/>
  <c r="D16" i="4" s="1"/>
  <c r="C29" i="4"/>
  <c r="C46" i="4" s="1"/>
  <c r="J184" i="7"/>
  <c r="J183" i="7" s="1"/>
  <c r="I184" i="7"/>
  <c r="I183" i="7" s="1"/>
  <c r="H184" i="7"/>
  <c r="H183" i="7" s="1"/>
  <c r="E17" i="4"/>
  <c r="E16" i="4" s="1"/>
  <c r="E45" i="4" s="1"/>
  <c r="E32" i="4"/>
  <c r="F32" i="4"/>
  <c r="F17" i="4"/>
  <c r="F16" i="4" s="1"/>
  <c r="F45" i="4" s="1"/>
  <c r="J46" i="3"/>
  <c r="J37" i="3" s="1"/>
  <c r="J36" i="3" s="1"/>
  <c r="I46" i="3"/>
  <c r="I37" i="3" s="1"/>
  <c r="I36" i="3" s="1"/>
  <c r="F126" i="7"/>
  <c r="F125" i="7" s="1"/>
  <c r="J99" i="7"/>
  <c r="J98" i="7" s="1"/>
  <c r="G89" i="7"/>
  <c r="F134" i="7"/>
  <c r="F41" i="7"/>
  <c r="F40" i="7" s="1"/>
  <c r="I52" i="7"/>
  <c r="G68" i="7"/>
  <c r="J89" i="7"/>
  <c r="F44" i="4" s="1"/>
  <c r="F43" i="4" s="1"/>
  <c r="F89" i="7"/>
  <c r="H52" i="7"/>
  <c r="H41" i="7"/>
  <c r="F183" i="7"/>
  <c r="H134" i="7"/>
  <c r="J142" i="7"/>
  <c r="J126" i="7"/>
  <c r="J125" i="7" s="1"/>
  <c r="I99" i="7"/>
  <c r="I98" i="7" s="1"/>
  <c r="H142" i="7"/>
  <c r="J13" i="7"/>
  <c r="I142" i="7"/>
  <c r="F142" i="7"/>
  <c r="I134" i="7"/>
  <c r="J134" i="7"/>
  <c r="J133" i="7" s="1"/>
  <c r="H126" i="7"/>
  <c r="H125" i="7" s="1"/>
  <c r="I126" i="7"/>
  <c r="I125" i="7" s="1"/>
  <c r="H99" i="7"/>
  <c r="H98" i="7" s="1"/>
  <c r="F99" i="7"/>
  <c r="F98" i="7" s="1"/>
  <c r="H89" i="7"/>
  <c r="D44" i="4" s="1"/>
  <c r="D43" i="4" s="1"/>
  <c r="I89" i="7"/>
  <c r="E44" i="4" s="1"/>
  <c r="E43" i="4" s="1"/>
  <c r="F68" i="7"/>
  <c r="I68" i="7"/>
  <c r="E42" i="4" s="1"/>
  <c r="E41" i="4" s="1"/>
  <c r="J68" i="7"/>
  <c r="F42" i="4" s="1"/>
  <c r="F41" i="4" s="1"/>
  <c r="H68" i="7"/>
  <c r="D42" i="4" s="1"/>
  <c r="D41" i="4" s="1"/>
  <c r="J52" i="7"/>
  <c r="F52" i="7"/>
  <c r="I41" i="7"/>
  <c r="J41" i="7"/>
  <c r="H13" i="7"/>
  <c r="I13" i="7"/>
  <c r="F13" i="7"/>
  <c r="F12" i="7" s="1"/>
  <c r="G99" i="7"/>
  <c r="G126" i="7"/>
  <c r="G125" i="7" s="1"/>
  <c r="G13" i="7"/>
  <c r="G12" i="7" s="1"/>
  <c r="G134" i="7"/>
  <c r="G142" i="7"/>
  <c r="G41" i="7"/>
  <c r="G40" i="7" s="1"/>
  <c r="G192" i="7"/>
  <c r="G191" i="7" s="1"/>
  <c r="G190" i="7" s="1"/>
  <c r="G184" i="7" s="1"/>
  <c r="G183" i="7" s="1"/>
  <c r="B29" i="4"/>
  <c r="B46" i="4" s="1"/>
  <c r="B45" i="4"/>
  <c r="I133" i="7" l="1"/>
  <c r="F133" i="7"/>
  <c r="G133" i="7"/>
  <c r="H133" i="7"/>
  <c r="H40" i="7"/>
  <c r="D36" i="4"/>
  <c r="D30" i="4"/>
  <c r="I12" i="7"/>
  <c r="E34" i="4"/>
  <c r="H12" i="7"/>
  <c r="D34" i="4"/>
  <c r="J12" i="7"/>
  <c r="F34" i="4"/>
  <c r="J40" i="7"/>
  <c r="F36" i="4"/>
  <c r="G51" i="7"/>
  <c r="I40" i="7"/>
  <c r="E36" i="4"/>
  <c r="E30" i="4"/>
  <c r="F30" i="4"/>
  <c r="D32" i="4"/>
  <c r="G98" i="7"/>
  <c r="F11" i="7"/>
  <c r="H51" i="7"/>
  <c r="G11" i="7"/>
  <c r="I51" i="7"/>
  <c r="F51" i="7"/>
  <c r="J51" i="7"/>
  <c r="D45" i="4"/>
  <c r="H11" i="7" l="1"/>
  <c r="I11" i="7"/>
  <c r="J11" i="7"/>
  <c r="E29" i="4"/>
  <c r="E46" i="4" s="1"/>
  <c r="F29" i="4"/>
  <c r="F46" i="4" s="1"/>
  <c r="D29" i="4"/>
  <c r="D46" i="4" s="1"/>
  <c r="J50" i="7"/>
  <c r="J9" i="7" s="1"/>
  <c r="F50" i="7"/>
  <c r="F9" i="7" s="1"/>
  <c r="G50" i="7"/>
  <c r="G9" i="7" s="1"/>
  <c r="I50" i="7"/>
  <c r="H50" i="7"/>
  <c r="H9" i="7" s="1"/>
  <c r="I9" i="7" l="1"/>
  <c r="I12" i="3"/>
  <c r="I11" i="3" s="1"/>
  <c r="J12" i="3"/>
  <c r="J11" i="3" s="1"/>
  <c r="H93" i="3" l="1"/>
  <c r="G93" i="3"/>
  <c r="F93" i="3"/>
  <c r="H87" i="3"/>
  <c r="G87" i="3"/>
  <c r="F87" i="3"/>
  <c r="H83" i="3"/>
  <c r="H82" i="3" s="1"/>
  <c r="G83" i="3"/>
  <c r="G82" i="3" s="1"/>
  <c r="F83" i="3"/>
  <c r="F82" i="3"/>
  <c r="G78" i="3"/>
  <c r="F78" i="3"/>
  <c r="H75" i="3"/>
  <c r="H74" i="3" s="1"/>
  <c r="G75" i="3"/>
  <c r="G74" i="3" s="1"/>
  <c r="F75" i="3"/>
  <c r="F74" i="3" s="1"/>
  <c r="H68" i="3"/>
  <c r="G68" i="3"/>
  <c r="F68" i="3"/>
  <c r="H58" i="3"/>
  <c r="G58" i="3"/>
  <c r="F58" i="3"/>
  <c r="H51" i="3"/>
  <c r="G51" i="3"/>
  <c r="F51" i="3"/>
  <c r="H47" i="3"/>
  <c r="G47" i="3"/>
  <c r="F47" i="3"/>
  <c r="H44" i="3"/>
  <c r="G44" i="3"/>
  <c r="F44" i="3"/>
  <c r="H42" i="3"/>
  <c r="G42" i="3"/>
  <c r="F42" i="3"/>
  <c r="G39" i="3"/>
  <c r="F39" i="3"/>
  <c r="H30" i="3"/>
  <c r="G30" i="3"/>
  <c r="G29" i="3" s="1"/>
  <c r="F30" i="3"/>
  <c r="H26" i="3"/>
  <c r="G26" i="3"/>
  <c r="F26" i="3"/>
  <c r="H24" i="3"/>
  <c r="G24" i="3"/>
  <c r="F24" i="3"/>
  <c r="H21" i="3"/>
  <c r="H20" i="3" s="1"/>
  <c r="G21" i="3"/>
  <c r="G20" i="3" s="1"/>
  <c r="F21" i="3"/>
  <c r="F20" i="3" s="1"/>
  <c r="H18" i="3"/>
  <c r="H17" i="3" s="1"/>
  <c r="G18" i="3"/>
  <c r="G17" i="3" s="1"/>
  <c r="F18" i="3"/>
  <c r="F17" i="3" s="1"/>
  <c r="H14" i="3"/>
  <c r="H13" i="3" s="1"/>
  <c r="G14" i="3"/>
  <c r="G13" i="3" s="1"/>
  <c r="F14" i="3"/>
  <c r="F13" i="3" s="1"/>
  <c r="G11" i="2"/>
  <c r="F11" i="2"/>
  <c r="G8" i="2"/>
  <c r="H8" i="2"/>
  <c r="H14" i="2" s="1"/>
  <c r="I8" i="2"/>
  <c r="I14" i="2" s="1"/>
  <c r="J8" i="2"/>
  <c r="J14" i="2" s="1"/>
  <c r="F8" i="2"/>
  <c r="F14" i="2" s="1"/>
  <c r="G14" i="2" l="1"/>
  <c r="G38" i="3"/>
  <c r="G86" i="3"/>
  <c r="G85" i="3" s="1"/>
  <c r="F38" i="3"/>
  <c r="F86" i="3"/>
  <c r="F85" i="3" s="1"/>
  <c r="H86" i="3"/>
  <c r="H85" i="3" s="1"/>
  <c r="H46" i="3"/>
  <c r="F46" i="3"/>
  <c r="H38" i="3"/>
  <c r="G46" i="3"/>
  <c r="G37" i="3" s="1"/>
  <c r="H29" i="3"/>
  <c r="H78" i="3"/>
  <c r="G23" i="3"/>
  <c r="G12" i="3" s="1"/>
  <c r="G11" i="3" s="1"/>
  <c r="H23" i="3"/>
  <c r="F23" i="3"/>
  <c r="F29" i="3"/>
  <c r="G36" i="3" l="1"/>
  <c r="H12" i="3"/>
  <c r="H11" i="3" s="1"/>
  <c r="H37" i="3"/>
  <c r="H36" i="3" s="1"/>
  <c r="F37" i="3"/>
  <c r="F36" i="3" s="1"/>
  <c r="F12" i="3"/>
  <c r="F11" i="3" s="1"/>
</calcChain>
</file>

<file path=xl/sharedStrings.xml><?xml version="1.0" encoding="utf-8"?>
<sst xmlns="http://schemas.openxmlformats.org/spreadsheetml/2006/main" count="486" uniqueCount="219">
  <si>
    <t>REPUBLIKA HRVATSKA</t>
  </si>
  <si>
    <t>Osnovna škola Mokošica, Dubrovnik</t>
  </si>
  <si>
    <t>RKP broj:</t>
  </si>
  <si>
    <t>Razina:</t>
  </si>
  <si>
    <t>KLASA: </t>
  </si>
  <si>
    <t>URBROJ: </t>
  </si>
  <si>
    <t>I. OPĆI DIO</t>
  </si>
  <si>
    <t>A) SAŽETAK RAČUNA PRIHODA I RASHODA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</si>
  <si>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</si>
  <si>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</si>
  <si>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</si>
  <si>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</si>
  <si>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</si>
  <si>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</si>
  <si>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</si>
  <si>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</si>
  <si>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</si>
  <si>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</si>
  <si>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</si>
  <si>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</si>
  <si>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</si>
  <si>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</si>
  <si>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</si>
  <si>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</si>
  <si>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</si>
  <si>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Izvršenje 2024.</t>
  </si>
  <si>
    <t>Plan 2025.</t>
  </si>
  <si>
    <t>Proračun za 2026.</t>
  </si>
  <si>
    <t>Projekcija proračuna
za 2028.</t>
  </si>
  <si>
    <t>BROJČANA OZNAKA I NAZIV</t>
  </si>
  <si>
    <t>UKUPNO PRIHODI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</si>
  <si>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</si>
  <si>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</si>
  <si>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</si>
  <si>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</si>
  <si>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</si>
  <si>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</si>
  <si>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</si>
  <si>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depozite po viđenju</t>
  </si>
  <si>
    <t>Prihodi od upravnih i administrativnih pristojbi, pristojbi po posebnim propisima i naknadama</t>
  </si>
  <si>
    <t>Prihodi po posebnim propisima</t>
  </si>
  <si>
    <t>Ostali nespomenuti prihodi</t>
  </si>
  <si>
    <t>Prihodi od prodaje proizvoda i robe te pruženih usluga, prihodi od donacija te povrati po protestiranim jamstvima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</si>
  <si>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</si>
  <si>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</si>
  <si>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</si>
  <si>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</si>
  <si>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</si>
  <si>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temeljem ugovornih obveza</t>
  </si>
  <si>
    <t>Prihodi iz nadlženog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</si>
  <si>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</si>
  <si>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</si>
  <si>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UKUPNO RASHODI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</si>
  <si>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</si>
  <si>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</si>
  <si>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</si>
  <si>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</si>
  <si>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</si>
  <si>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</si>
  <si>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</si>
  <si>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</si>
  <si>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</si>
  <si>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</si>
  <si>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 za rad na terenu i odvojeni život</t>
  </si>
  <si>
    <t>Stručno usavršavanje zaposlenika</t>
  </si>
  <si>
    <t>Rashod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</si>
  <si>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</si>
  <si>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</si>
  <si>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</si>
  <si>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</si>
  <si>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</si>
  <si>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</si>
  <si>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</si>
  <si>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</si>
  <si>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</si>
  <si>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</si>
  <si>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</si>
  <si>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</si>
  <si>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</si>
  <si>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</si>
  <si>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</si>
  <si>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</si>
  <si>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</si>
  <si>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</si>
  <si>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</si>
  <si>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</si>
  <si>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</si>
  <si>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</si>
  <si>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</si>
  <si>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</si>
  <si>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</si>
  <si>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</si>
  <si>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</si>
  <si>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naravi</t>
  </si>
  <si>
    <t>Ostali rashodi</t>
  </si>
  <si>
    <t>Tekuće donacije u naravi</t>
  </si>
  <si>
    <t>Rashodi za nabavu nefinancijske imovine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</si>
  <si>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</si>
  <si>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</si>
  <si>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</si>
  <si>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</si>
  <si>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</si>
  <si>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</si>
  <si>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</si>
  <si>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</si>
  <si>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 u knjižnicama</t>
  </si>
  <si>
    <t xml:space="preserve">A. RAČUN PRIHODA I RASHODA </t>
  </si>
  <si>
    <t>PRIHODI I RASHODI  POSLOVANJA PREMA IZVORIMA FINANCIRANJA</t>
  </si>
  <si>
    <t xml:space="preserve">UKUPNO PRIHODI </t>
  </si>
  <si>
    <t>1 Opći prihodi i primici</t>
  </si>
  <si>
    <t>11 Opći prihodi i primici</t>
  </si>
  <si>
    <t>3 Vlastiti prihodi</t>
  </si>
  <si>
    <t>35 Vlastiti prihodi proračunskih korisnika</t>
  </si>
  <si>
    <t>4 Prihodi za posebne namjene</t>
  </si>
  <si>
    <t>41 Potpore za decentralizirane izdatke</t>
  </si>
  <si>
    <t>5 Pomoći</t>
  </si>
  <si>
    <t>52 Namjenske tekuće pomoći</t>
  </si>
  <si>
    <t>54 EU fondovi-pomoći</t>
  </si>
  <si>
    <t>59 Pomoći iz državnog proračuna za plaće te ostale rashode za zaposlene</t>
  </si>
  <si>
    <t>6 Donacije</t>
  </si>
  <si>
    <t>65 Donacije i ostali namjenski prihodi proračunskih korisnika</t>
  </si>
  <si>
    <t>9 Višak/manjak</t>
  </si>
  <si>
    <t>99 Višak/manjak prihoda proračunskih korisnika</t>
  </si>
  <si>
    <t>RASHODI PREMA FUNKCIJSKOJ KLASIFIKACIJI</t>
  </si>
  <si>
    <t>09 Obrazovanje</t>
  </si>
  <si>
    <t>091 Predškolsko i osnovno obrazovanje</t>
  </si>
  <si>
    <t>096 Dodatne usluge u obrazovanju</t>
  </si>
  <si>
    <t>B. RAČUN FINANCIRANJA PREMA EKONOMSKOJ KLASIFIKACIJI</t>
  </si>
  <si>
    <t>Primici od financijske imovine i zaduživanja</t>
  </si>
  <si>
    <t>Izdaci za financijsku imovinu i otplate zajmova</t>
  </si>
  <si>
    <t>B. RAČUN FINANCIRANJA PREMA IZVORIMA FINANCIRANJA</t>
  </si>
  <si>
    <t>UKUPNO PRIMICI</t>
  </si>
  <si>
    <t>II. POSEBNI DIO</t>
  </si>
  <si>
    <t>Brojčana oznaka i naziv</t>
  </si>
  <si>
    <t>OŠ Mokošica, Dubrovnik</t>
  </si>
  <si>
    <t>Ukupno:</t>
  </si>
  <si>
    <t>Glava 8-31</t>
  </si>
  <si>
    <t>Osnovno školstvo</t>
  </si>
  <si>
    <t>18054 DECENTRALIZIRANE FUNKCIJE - MINIMALNI FINANCIJSKI STANDARD</t>
  </si>
  <si>
    <t>Aktivnost A18054001</t>
  </si>
  <si>
    <t>MATERIJALNI I FINANCIJSKI RASHODI</t>
  </si>
  <si>
    <t>Izvor  41</t>
  </si>
  <si>
    <t>Potpore za decentralizirane izdatke</t>
  </si>
  <si>
    <t>32</t>
  </si>
  <si>
    <t>3211</t>
  </si>
  <si>
    <t>3213</t>
  </si>
  <si>
    <t>3221</t>
  </si>
  <si>
    <t>3223</t>
  </si>
  <si>
    <t>3225</t>
  </si>
  <si>
    <t>Sitni inventar i autogume</t>
  </si>
  <si>
    <t>3231</t>
  </si>
  <si>
    <t>3234</t>
  </si>
  <si>
    <t>3235</t>
  </si>
  <si>
    <t>3236</t>
  </si>
  <si>
    <t>3237</t>
  </si>
  <si>
    <t>3238</t>
  </si>
  <si>
    <t>3239</t>
  </si>
  <si>
    <t>3294</t>
  </si>
  <si>
    <t>Članarine i norme</t>
  </si>
  <si>
    <t>3299</t>
  </si>
  <si>
    <t>34</t>
  </si>
  <si>
    <t>3431</t>
  </si>
  <si>
    <t>Aktivnost A18054004</t>
  </si>
  <si>
    <t>REDOVNA DJELATNOST OSNOVNOG OBRAZOVANJA</t>
  </si>
  <si>
    <t>Izvor  59</t>
  </si>
  <si>
    <t>Pomoći iz državnog proračuna za plaće te ostale rashode za zaposlene</t>
  </si>
  <si>
    <t>Naknade za prijevoz, za rad na terenu i odvojeni život</t>
  </si>
  <si>
    <t>18055 DECENTRALIZIRANE FUNKCIJE - IZNAD MINIMALNOG FINANCIJSKOG STANDARDA</t>
  </si>
  <si>
    <t>Aktivnost A18055002</t>
  </si>
  <si>
    <t>OSTALI PROJEKTI U OSNOVNOM ŠKOLSTVU</t>
  </si>
  <si>
    <t>Izvor  11</t>
  </si>
  <si>
    <t>Opći prihodi i primici</t>
  </si>
  <si>
    <t>37</t>
  </si>
  <si>
    <t>Naknade građanima i kućanstvima unaravi</t>
  </si>
  <si>
    <t>Izvor  35</t>
  </si>
  <si>
    <t>Vlastiti prihodi proračunskih korisnika</t>
  </si>
  <si>
    <t>Izvor  65</t>
  </si>
  <si>
    <t>Donacije i ostali namjenski prihodi proračunskih korisnika</t>
  </si>
  <si>
    <t>Izvor  99</t>
  </si>
  <si>
    <t>Višak/manjak prihoda proračunskih korisnika</t>
  </si>
  <si>
    <t>Aktivnost A18055006</t>
  </si>
  <si>
    <t>PRODUŽENI BORAVAK</t>
  </si>
  <si>
    <t>Uredski materijal I ostali materijalni rashodi</t>
  </si>
  <si>
    <t>Službena, radna i službena odjeća</t>
  </si>
  <si>
    <t>Aktivnost A18055021</t>
  </si>
  <si>
    <t>TEKUĆE I INVESTICIJSKO ODRŽAVANJE IZNAD MINIMALNOG STANDARDA</t>
  </si>
  <si>
    <t>Aktivnost A18055023</t>
  </si>
  <si>
    <t>STRUČNO RAZVOJNE SLUŽBE</t>
  </si>
  <si>
    <t>Aktivnost A18055036</t>
  </si>
  <si>
    <t>ASISTENT U NASTAVI</t>
  </si>
  <si>
    <t>Izvor  54</t>
  </si>
  <si>
    <t>EU fondovi - pomoći</t>
  </si>
  <si>
    <t>Aktivnost A18055039</t>
  </si>
  <si>
    <t>NABAVA ŠKOLSKIH UDŽBENIKA</t>
  </si>
  <si>
    <t>Izvor 65</t>
  </si>
  <si>
    <t>Knjige</t>
  </si>
  <si>
    <t>Aktivnost A18055040</t>
  </si>
  <si>
    <t>SHEMA ŠKOLSKOG VOĆA</t>
  </si>
  <si>
    <t>Izvor  52</t>
  </si>
  <si>
    <t>Namjenske tekuće pomoći</t>
  </si>
  <si>
    <t>Aktivnost A18055043</t>
  </si>
  <si>
    <t>PREHRANA ZA UČENIKE U OSNOVNIM ŠKOLAMA</t>
  </si>
  <si>
    <t>18056 KAPITALNO ULAGANJE U ŠKOLSTVO - MINIMALNI FINANCIJSKI STANDARD</t>
  </si>
  <si>
    <t>Aktivnost A18056002</t>
  </si>
  <si>
    <t>ŠKOLSKA OPREMA</t>
  </si>
  <si>
    <t>Rashodi za nabavu i proizvedene dugotrajne imovine</t>
  </si>
  <si>
    <t>18057 KAPITALNO ULAGANJE U ŠKOLSTVO - IZNAD MINIMALNOG FINANCIJSKOG STANDARDA</t>
  </si>
  <si>
    <t>Aktivnost A18057001</t>
  </si>
  <si>
    <t>Plaće za prekovremeni rad</t>
  </si>
  <si>
    <t>PRIHODI I RASHODI POSLOVANJA PREMA EKONOMSKOJ KLASIFIKACIJI</t>
  </si>
  <si>
    <t>400-01/25-01/5</t>
  </si>
  <si>
    <t>FINANCIJSKI PLAN ZA 2026. GODINU S PROJEKCIJAMA ZA 2026. GODINU I 2027. GODINU</t>
  </si>
  <si>
    <t>Naknade građanima i kućanstvima u novcu</t>
  </si>
  <si>
    <t>Izvor  56</t>
  </si>
  <si>
    <t>Fondovi EU</t>
  </si>
  <si>
    <t>56 Fondovi EU</t>
  </si>
  <si>
    <t>FINANCIJSKI PLAN ZA 2026. GODINU S PROJEKCIJAMA ZA 2027. GODINU I 2028. GODINU</t>
  </si>
  <si>
    <t>2117-1-126-03-25-2</t>
  </si>
  <si>
    <t>Dubrovnik, 8. prosinca 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</si>
</sst>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u/>
      <sz val="8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FC6A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0" fillId="0" borderId="0"/>
    <xf numFmtId="0" fontId="15" fillId="0" borderId="0"/>
    <xf numFmtId="0" fontId="7" fillId="0" borderId="0"/>
    <xf numFmtId="0" fontId="16" fillId="0" borderId="0"/>
    <xf numFmtId="44" fontId="16" fillId="0" borderId="0" applyFont="0" applyFill="0" applyBorder="0" applyAlignment="0" applyProtection="0"/>
    <xf numFmtId="0" fontId="17" fillId="0" borderId="0"/>
    <xf numFmtId="0" fontId="19" fillId="10" borderId="0" applyNumberFormat="0" applyBorder="0" applyAlignment="0" applyProtection="0"/>
    <xf numFmtId="0" fontId="20" fillId="8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9" borderId="0" applyNumberFormat="0" applyBorder="0" applyAlignment="0" applyProtection="0"/>
    <xf numFmtId="0" fontId="18" fillId="0" borderId="0"/>
    <xf numFmtId="0" fontId="17" fillId="7" borderId="6" applyNumberFormat="0" applyAlignment="0" applyProtection="0"/>
    <xf numFmtId="44" fontId="16" fillId="0" borderId="0" applyFont="0" applyFill="0" applyBorder="0" applyAlignment="0" applyProtection="0"/>
  </cellStyleXfs>
  <cellXfs count="2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11" fillId="4" borderId="3" xfId="0" quotePrefix="1" applyFont="1" applyFill="1" applyBorder="1" applyAlignment="1">
      <alignment horizontal="left" vertical="center"/>
    </xf>
    <xf numFmtId="0" fontId="11" fillId="4" borderId="3" xfId="0" quotePrefix="1" applyFont="1" applyFill="1" applyBorder="1" applyAlignment="1">
      <alignment horizontal="left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/>
    <xf numFmtId="0" fontId="14" fillId="0" borderId="5" xfId="0" applyFont="1" applyBorder="1" applyAlignment="1">
      <alignment horizontal="right" vertical="center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vertical="center" wrapText="1"/>
    </xf>
    <xf numFmtId="0" fontId="31" fillId="0" borderId="0" xfId="0" applyNumberFormat="1" applyFont="1" applyFill="1" applyBorder="1" applyAlignment="1" applyProtection="1">
      <alignment horizontal="left" wrapText="1"/>
    </xf>
    <xf numFmtId="0" fontId="32" fillId="0" borderId="0" xfId="0" applyNumberFormat="1" applyFont="1" applyFill="1" applyBorder="1" applyAlignment="1" applyProtection="1">
      <alignment wrapText="1"/>
    </xf>
    <xf numFmtId="0" fontId="31" fillId="0" borderId="5" xfId="0" applyNumberFormat="1" applyFont="1" applyFill="1" applyBorder="1" applyAlignment="1" applyProtection="1">
      <alignment horizontal="center" vertical="center" wrapText="1"/>
    </xf>
    <xf numFmtId="4" fontId="32" fillId="0" borderId="0" xfId="0" applyNumberFormat="1" applyFont="1" applyFill="1" applyBorder="1" applyAlignment="1" applyProtection="1">
      <alignment horizontal="center" vertical="center" wrapText="1"/>
    </xf>
    <xf numFmtId="0" fontId="36" fillId="0" borderId="1" xfId="0" quotePrefix="1" applyFont="1" applyBorder="1" applyAlignment="1">
      <alignment horizontal="left" wrapText="1"/>
    </xf>
    <xf numFmtId="0" fontId="36" fillId="0" borderId="2" xfId="0" quotePrefix="1" applyFont="1" applyBorder="1" applyAlignment="1">
      <alignment horizontal="left" wrapText="1"/>
    </xf>
    <xf numFmtId="0" fontId="36" fillId="0" borderId="2" xfId="0" quotePrefix="1" applyFont="1" applyBorder="1" applyAlignment="1">
      <alignment horizontal="center" wrapText="1"/>
    </xf>
    <xf numFmtId="0" fontId="36" fillId="0" borderId="2" xfId="0" quotePrefix="1" applyNumberFormat="1" applyFont="1" applyFill="1" applyBorder="1" applyAlignment="1" applyProtection="1">
      <alignment horizontal="left"/>
    </xf>
    <xf numFmtId="0" fontId="36" fillId="4" borderId="3" xfId="0" applyNumberFormat="1" applyFont="1" applyFill="1" applyBorder="1" applyAlignment="1" applyProtection="1">
      <alignment horizontal="center" vertical="center" wrapText="1"/>
    </xf>
    <xf numFmtId="4" fontId="36" fillId="5" borderId="3" xfId="0" applyNumberFormat="1" applyFont="1" applyFill="1" applyBorder="1" applyAlignment="1">
      <alignment horizontal="right"/>
    </xf>
    <xf numFmtId="0" fontId="36" fillId="5" borderId="1" xfId="0" applyFont="1" applyFill="1" applyBorder="1" applyAlignment="1">
      <alignment horizontal="left" vertical="center"/>
    </xf>
    <xf numFmtId="0" fontId="37" fillId="5" borderId="2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/>
    <xf numFmtId="0" fontId="27" fillId="0" borderId="0" xfId="0" quotePrefix="1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wrapText="1"/>
    </xf>
    <xf numFmtId="4" fontId="37" fillId="0" borderId="3" xfId="0" applyNumberFormat="1" applyFont="1" applyFill="1" applyBorder="1" applyAlignment="1">
      <alignment horizontal="right"/>
    </xf>
    <xf numFmtId="4" fontId="37" fillId="0" borderId="3" xfId="0" applyNumberFormat="1" applyFont="1" applyBorder="1" applyAlignment="1">
      <alignment horizontal="right"/>
    </xf>
    <xf numFmtId="4" fontId="36" fillId="5" borderId="1" xfId="0" quotePrefix="1" applyNumberFormat="1" applyFont="1" applyFill="1" applyBorder="1" applyAlignment="1">
      <alignment horizontal="right"/>
    </xf>
    <xf numFmtId="4" fontId="36" fillId="5" borderId="3" xfId="0" quotePrefix="1" applyNumberFormat="1" applyFont="1" applyFill="1" applyBorder="1" applyAlignment="1">
      <alignment horizontal="right"/>
    </xf>
    <xf numFmtId="4" fontId="37" fillId="4" borderId="1" xfId="0" quotePrefix="1" applyNumberFormat="1" applyFont="1" applyFill="1" applyBorder="1" applyAlignment="1">
      <alignment horizontal="right"/>
    </xf>
    <xf numFmtId="4" fontId="37" fillId="4" borderId="3" xfId="0" applyNumberFormat="1" applyFont="1" applyFill="1" applyBorder="1" applyAlignment="1" applyProtection="1">
      <alignment horizontal="right" wrapText="1"/>
    </xf>
    <xf numFmtId="0" fontId="9" fillId="11" borderId="3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left" vertical="center" wrapText="1"/>
    </xf>
    <xf numFmtId="4" fontId="9" fillId="12" borderId="3" xfId="0" applyNumberFormat="1" applyFont="1" applyFill="1" applyBorder="1" applyAlignment="1">
      <alignment horizontal="right"/>
    </xf>
    <xf numFmtId="0" fontId="12" fillId="13" borderId="3" xfId="0" applyFont="1" applyFill="1" applyBorder="1" applyAlignment="1">
      <alignment horizontal="left" vertical="center" wrapText="1"/>
    </xf>
    <xf numFmtId="4" fontId="9" fillId="13" borderId="3" xfId="0" applyNumberFormat="1" applyFont="1" applyFill="1" applyBorder="1" applyAlignment="1">
      <alignment horizontal="right"/>
    </xf>
    <xf numFmtId="0" fontId="10" fillId="14" borderId="3" xfId="0" quotePrefix="1" applyFont="1" applyFill="1" applyBorder="1" applyAlignment="1">
      <alignment horizontal="left" vertical="center"/>
    </xf>
    <xf numFmtId="0" fontId="11" fillId="14" borderId="3" xfId="0" quotePrefix="1" applyFont="1" applyFill="1" applyBorder="1" applyAlignment="1">
      <alignment horizontal="left" vertical="center"/>
    </xf>
    <xf numFmtId="0" fontId="10" fillId="14" borderId="3" xfId="0" quotePrefix="1" applyFont="1" applyFill="1" applyBorder="1" applyAlignment="1">
      <alignment horizontal="left" vertical="center" wrapText="1"/>
    </xf>
    <xf numFmtId="4" fontId="7" fillId="14" borderId="3" xfId="0" applyNumberFormat="1" applyFont="1" applyFill="1" applyBorder="1" applyAlignment="1">
      <alignment horizontal="right"/>
    </xf>
    <xf numFmtId="4" fontId="28" fillId="14" borderId="3" xfId="0" applyNumberFormat="1" applyFont="1" applyFill="1" applyBorder="1" applyAlignment="1">
      <alignment horizontal="right"/>
    </xf>
    <xf numFmtId="0" fontId="10" fillId="4" borderId="3" xfId="0" quotePrefix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 wrapText="1"/>
    </xf>
    <xf numFmtId="4" fontId="40" fillId="4" borderId="3" xfId="0" applyNumberFormat="1" applyFont="1" applyFill="1" applyBorder="1" applyAlignment="1">
      <alignment horizontal="right"/>
    </xf>
    <xf numFmtId="4" fontId="29" fillId="0" borderId="3" xfId="0" applyNumberFormat="1" applyFont="1" applyBorder="1" applyAlignment="1">
      <alignment horizontal="right"/>
    </xf>
    <xf numFmtId="0" fontId="12" fillId="4" borderId="3" xfId="0" quotePrefix="1" applyFont="1" applyFill="1" applyBorder="1" applyAlignment="1">
      <alignment horizontal="left" vertical="center"/>
    </xf>
    <xf numFmtId="0" fontId="12" fillId="13" borderId="3" xfId="0" quotePrefix="1" applyFont="1" applyFill="1" applyBorder="1" applyAlignment="1">
      <alignment horizontal="left" vertical="center"/>
    </xf>
    <xf numFmtId="0" fontId="41" fillId="13" borderId="3" xfId="0" quotePrefix="1" applyFont="1" applyFill="1" applyBorder="1" applyAlignment="1">
      <alignment horizontal="left" vertical="center"/>
    </xf>
    <xf numFmtId="4" fontId="12" fillId="13" borderId="3" xfId="0" applyNumberFormat="1" applyFont="1" applyFill="1" applyBorder="1" applyAlignment="1">
      <alignment horizontal="right" wrapText="1"/>
    </xf>
    <xf numFmtId="0" fontId="12" fillId="13" borderId="3" xfId="0" quotePrefix="1" applyFont="1" applyFill="1" applyBorder="1" applyAlignment="1">
      <alignment horizontal="left" vertical="center" wrapText="1"/>
    </xf>
    <xf numFmtId="4" fontId="30" fillId="13" borderId="3" xfId="0" applyNumberFormat="1" applyFont="1" applyFill="1" applyBorder="1" applyAlignment="1">
      <alignment horizontal="right"/>
    </xf>
    <xf numFmtId="4" fontId="29" fillId="4" borderId="3" xfId="0" applyNumberFormat="1" applyFont="1" applyFill="1" applyBorder="1" applyAlignment="1">
      <alignment horizontal="right"/>
    </xf>
    <xf numFmtId="4" fontId="40" fillId="14" borderId="3" xfId="0" applyNumberFormat="1" applyFont="1" applyFill="1" applyBorder="1" applyAlignment="1">
      <alignment horizontal="right"/>
    </xf>
    <xf numFmtId="0" fontId="41" fillId="4" borderId="3" xfId="0" quotePrefix="1" applyFont="1" applyFill="1" applyBorder="1" applyAlignment="1">
      <alignment horizontal="left" vertical="center"/>
    </xf>
    <xf numFmtId="0" fontId="12" fillId="14" borderId="3" xfId="0" quotePrefix="1" applyFont="1" applyFill="1" applyBorder="1" applyAlignment="1">
      <alignment horizontal="left" vertical="center"/>
    </xf>
    <xf numFmtId="0" fontId="10" fillId="13" borderId="3" xfId="0" quotePrefix="1" applyFont="1" applyFill="1" applyBorder="1" applyAlignment="1">
      <alignment horizontal="left" vertical="center"/>
    </xf>
    <xf numFmtId="0" fontId="12" fillId="12" borderId="3" xfId="0" applyFont="1" applyFill="1" applyBorder="1" applyAlignment="1">
      <alignment horizontal="left" vertical="center"/>
    </xf>
    <xf numFmtId="0" fontId="12" fillId="12" borderId="3" xfId="0" applyFont="1" applyFill="1" applyBorder="1" applyAlignment="1">
      <alignment vertical="center" wrapText="1"/>
    </xf>
    <xf numFmtId="0" fontId="12" fillId="13" borderId="3" xfId="0" applyFont="1" applyFill="1" applyBorder="1" applyAlignment="1">
      <alignment vertical="center" wrapText="1"/>
    </xf>
    <xf numFmtId="0" fontId="10" fillId="1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28" fillId="0" borderId="3" xfId="0" applyFont="1" applyBorder="1"/>
    <xf numFmtId="0" fontId="29" fillId="0" borderId="3" xfId="0" applyFont="1" applyBorder="1"/>
    <xf numFmtId="0" fontId="30" fillId="0" borderId="3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4" fontId="29" fillId="0" borderId="3" xfId="0" applyNumberFormat="1" applyFont="1" applyBorder="1" applyAlignment="1">
      <alignment horizontal="right" wrapText="1"/>
    </xf>
    <xf numFmtId="0" fontId="30" fillId="14" borderId="3" xfId="0" applyFont="1" applyFill="1" applyBorder="1" applyAlignment="1">
      <alignment vertical="top" wrapText="1"/>
    </xf>
    <xf numFmtId="0" fontId="28" fillId="14" borderId="3" xfId="0" applyFont="1" applyFill="1" applyBorder="1" applyAlignment="1">
      <alignment vertical="top" wrapText="1"/>
    </xf>
    <xf numFmtId="4" fontId="28" fillId="14" borderId="3" xfId="0" applyNumberFormat="1" applyFont="1" applyFill="1" applyBorder="1" applyAlignment="1">
      <alignment horizontal="right" wrapText="1"/>
    </xf>
    <xf numFmtId="0" fontId="8" fillId="4" borderId="0" xfId="0" applyFont="1" applyFill="1" applyAlignment="1">
      <alignment horizontal="center" vertical="center" wrapText="1"/>
    </xf>
    <xf numFmtId="0" fontId="39" fillId="0" borderId="0" xfId="0" applyNumberFormat="1" applyFont="1" applyFill="1" applyBorder="1" applyAlignment="1" applyProtection="1">
      <alignment vertical="center" wrapText="1"/>
    </xf>
    <xf numFmtId="0" fontId="11" fillId="4" borderId="19" xfId="0" quotePrefix="1" applyFont="1" applyFill="1" applyBorder="1" applyAlignment="1">
      <alignment horizontal="left" vertical="center" wrapText="1" indent="1"/>
    </xf>
    <xf numFmtId="4" fontId="9" fillId="4" borderId="17" xfId="0" applyNumberFormat="1" applyFont="1" applyFill="1" applyBorder="1" applyAlignment="1">
      <alignment horizontal="right" vertical="center"/>
    </xf>
    <xf numFmtId="0" fontId="36" fillId="11" borderId="3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 applyAlignment="1">
      <alignment vertical="center" wrapText="1"/>
    </xf>
    <xf numFmtId="0" fontId="0" fillId="0" borderId="0" xfId="0"/>
    <xf numFmtId="0" fontId="12" fillId="12" borderId="15" xfId="0" applyFont="1" applyFill="1" applyBorder="1" applyAlignment="1">
      <alignment horizontal="left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5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4" fontId="12" fillId="12" borderId="11" xfId="0" applyNumberFormat="1" applyFont="1" applyFill="1" applyBorder="1" applyAlignment="1">
      <alignment horizontal="righ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vertical="center" wrapText="1"/>
    </xf>
    <xf numFmtId="0" fontId="9" fillId="15" borderId="11" xfId="0" applyFont="1" applyFill="1" applyBorder="1" applyAlignment="1">
      <alignment horizontal="center" vertical="center" wrapText="1"/>
    </xf>
    <xf numFmtId="4" fontId="40" fillId="4" borderId="3" xfId="0" applyNumberFormat="1" applyFont="1" applyFill="1" applyBorder="1" applyAlignment="1">
      <alignment horizontal="right" vertical="center"/>
    </xf>
    <xf numFmtId="4" fontId="29" fillId="0" borderId="3" xfId="0" applyNumberFormat="1" applyFont="1" applyBorder="1" applyAlignment="1">
      <alignment horizontal="right" vertical="center"/>
    </xf>
    <xf numFmtId="0" fontId="12" fillId="4" borderId="19" xfId="0" applyFont="1" applyFill="1" applyBorder="1" applyAlignment="1">
      <alignment horizontal="left" vertical="center" wrapText="1"/>
    </xf>
    <xf numFmtId="4" fontId="9" fillId="4" borderId="3" xfId="0" applyNumberFormat="1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left" vertical="center" wrapText="1" indent="1"/>
    </xf>
    <xf numFmtId="0" fontId="11" fillId="4" borderId="21" xfId="0" applyFont="1" applyFill="1" applyBorder="1" applyAlignment="1">
      <alignment horizontal="left" vertical="center" wrapText="1" indent="1"/>
    </xf>
    <xf numFmtId="4" fontId="40" fillId="4" borderId="22" xfId="0" applyNumberFormat="1" applyFont="1" applyFill="1" applyBorder="1" applyAlignment="1">
      <alignment horizontal="right" vertical="center"/>
    </xf>
    <xf numFmtId="4" fontId="29" fillId="0" borderId="22" xfId="0" applyNumberFormat="1" applyFont="1" applyBorder="1" applyAlignment="1">
      <alignment horizontal="right" vertical="center"/>
    </xf>
    <xf numFmtId="4" fontId="9" fillId="12" borderId="11" xfId="0" applyNumberFormat="1" applyFont="1" applyFill="1" applyBorder="1" applyAlignment="1">
      <alignment horizontal="right" vertical="center"/>
    </xf>
    <xf numFmtId="4" fontId="29" fillId="0" borderId="3" xfId="0" applyNumberFormat="1" applyFont="1" applyBorder="1" applyAlignment="1">
      <alignment horizontal="right" vertical="center" wrapText="1"/>
    </xf>
    <xf numFmtId="4" fontId="30" fillId="0" borderId="3" xfId="0" applyNumberFormat="1" applyFont="1" applyBorder="1" applyAlignment="1">
      <alignment horizontal="right" vertical="center" wrapText="1"/>
    </xf>
    <xf numFmtId="4" fontId="43" fillId="0" borderId="3" xfId="0" applyNumberFormat="1" applyFont="1" applyBorder="1" applyAlignment="1">
      <alignment horizontal="right" vertical="center"/>
    </xf>
    <xf numFmtId="0" fontId="11" fillId="4" borderId="23" xfId="0" applyFont="1" applyFill="1" applyBorder="1" applyAlignment="1">
      <alignment horizontal="left" vertical="center" wrapText="1" indent="1"/>
    </xf>
    <xf numFmtId="4" fontId="29" fillId="0" borderId="24" xfId="0" applyNumberFormat="1" applyFont="1" applyBorder="1" applyAlignment="1">
      <alignment horizontal="right" vertical="center"/>
    </xf>
    <xf numFmtId="0" fontId="12" fillId="16" borderId="15" xfId="0" applyFont="1" applyFill="1" applyBorder="1" applyAlignment="1">
      <alignment horizontal="left" vertical="center" wrapText="1" indent="1"/>
    </xf>
    <xf numFmtId="4" fontId="30" fillId="16" borderId="11" xfId="0" applyNumberFormat="1" applyFont="1" applyFill="1" applyBorder="1" applyAlignment="1">
      <alignment horizontal="right" vertical="center"/>
    </xf>
    <xf numFmtId="0" fontId="35" fillId="0" borderId="0" xfId="0" applyNumberFormat="1" applyFont="1" applyFill="1" applyBorder="1" applyAlignment="1" applyProtection="1">
      <alignment vertical="center" wrapText="1"/>
    </xf>
    <xf numFmtId="0" fontId="42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39" fillId="0" borderId="0" xfId="0" applyFont="1"/>
    <xf numFmtId="4" fontId="9" fillId="4" borderId="3" xfId="0" applyNumberFormat="1" applyFont="1" applyFill="1" applyBorder="1" applyAlignment="1">
      <alignment horizontal="right"/>
    </xf>
    <xf numFmtId="4" fontId="30" fillId="0" borderId="29" xfId="0" applyNumberFormat="1" applyFont="1" applyBorder="1"/>
    <xf numFmtId="0" fontId="45" fillId="11" borderId="25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9" fillId="11" borderId="15" xfId="0" applyFont="1" applyFill="1" applyBorder="1" applyAlignment="1">
      <alignment horizontal="center" vertical="center" wrapText="1"/>
    </xf>
    <xf numFmtId="4" fontId="9" fillId="4" borderId="29" xfId="0" applyNumberFormat="1" applyFont="1" applyFill="1" applyBorder="1" applyAlignment="1">
      <alignment horizontal="right"/>
    </xf>
    <xf numFmtId="4" fontId="29" fillId="0" borderId="3" xfId="0" applyNumberFormat="1" applyFont="1" applyBorder="1"/>
    <xf numFmtId="0" fontId="11" fillId="4" borderId="19" xfId="0" quotePrefix="1" applyFont="1" applyFill="1" applyBorder="1" applyAlignment="1">
      <alignment horizontal="left" vertical="center" wrapText="1"/>
    </xf>
    <xf numFmtId="4" fontId="30" fillId="0" borderId="3" xfId="0" applyNumberFormat="1" applyFont="1" applyBorder="1"/>
    <xf numFmtId="0" fontId="45" fillId="11" borderId="26" xfId="0" applyFont="1" applyFill="1" applyBorder="1" applyAlignment="1">
      <alignment horizontal="center" vertical="center" wrapText="1"/>
    </xf>
    <xf numFmtId="0" fontId="45" fillId="11" borderId="27" xfId="0" applyFont="1" applyFill="1" applyBorder="1" applyAlignment="1">
      <alignment horizontal="center" vertical="center" wrapText="1"/>
    </xf>
    <xf numFmtId="0" fontId="11" fillId="4" borderId="30" xfId="0" quotePrefix="1" applyFont="1" applyFill="1" applyBorder="1" applyAlignment="1">
      <alignment horizontal="left" vertical="center" wrapText="1"/>
    </xf>
    <xf numFmtId="4" fontId="40" fillId="4" borderId="31" xfId="0" applyNumberFormat="1" applyFont="1" applyFill="1" applyBorder="1" applyAlignment="1">
      <alignment horizontal="right"/>
    </xf>
    <xf numFmtId="4" fontId="29" fillId="0" borderId="31" xfId="0" applyNumberFormat="1" applyFont="1" applyBorder="1"/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>
      <alignment vertical="center" wrapText="1"/>
    </xf>
    <xf numFmtId="0" fontId="36" fillId="11" borderId="11" xfId="0" applyNumberFormat="1" applyFont="1" applyFill="1" applyBorder="1" applyAlignment="1" applyProtection="1">
      <alignment horizontal="center" vertical="center" wrapText="1"/>
    </xf>
    <xf numFmtId="0" fontId="36" fillId="11" borderId="12" xfId="0" applyNumberFormat="1" applyFont="1" applyFill="1" applyBorder="1" applyAlignment="1" applyProtection="1">
      <alignment horizontal="center" vertical="center" wrapText="1"/>
    </xf>
    <xf numFmtId="2" fontId="47" fillId="4" borderId="3" xfId="0" applyNumberFormat="1" applyFont="1" applyFill="1" applyBorder="1" applyAlignment="1">
      <alignment horizontal="right"/>
    </xf>
    <xf numFmtId="0" fontId="46" fillId="4" borderId="3" xfId="0" applyFont="1" applyFill="1" applyBorder="1" applyAlignment="1">
      <alignment horizontal="left" vertical="center" wrapText="1"/>
    </xf>
    <xf numFmtId="0" fontId="46" fillId="4" borderId="3" xfId="0" applyFont="1" applyFill="1" applyBorder="1" applyAlignment="1">
      <alignment vertical="center" wrapText="1"/>
    </xf>
    <xf numFmtId="0" fontId="46" fillId="4" borderId="3" xfId="0" applyFont="1" applyFill="1" applyBorder="1" applyAlignment="1">
      <alignment horizontal="left" vertical="center"/>
    </xf>
    <xf numFmtId="2" fontId="33" fillId="0" borderId="3" xfId="0" applyNumberFormat="1" applyFont="1" applyBorder="1"/>
    <xf numFmtId="0" fontId="0" fillId="0" borderId="0" xfId="0"/>
    <xf numFmtId="0" fontId="11" fillId="4" borderId="3" xfId="0" quotePrefix="1" applyFont="1" applyFill="1" applyBorder="1" applyAlignment="1">
      <alignment horizontal="left" vertical="center"/>
    </xf>
    <xf numFmtId="0" fontId="36" fillId="16" borderId="11" xfId="0" applyNumberFormat="1" applyFont="1" applyFill="1" applyBorder="1" applyAlignment="1" applyProtection="1">
      <alignment horizontal="center" vertical="center" wrapText="1"/>
    </xf>
    <xf numFmtId="0" fontId="36" fillId="16" borderId="12" xfId="0" applyNumberFormat="1" applyFont="1" applyFill="1" applyBorder="1" applyAlignment="1" applyProtection="1">
      <alignment horizontal="center" vertical="center" wrapText="1"/>
    </xf>
    <xf numFmtId="0" fontId="45" fillId="12" borderId="14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left" vertical="center" wrapText="1"/>
    </xf>
    <xf numFmtId="2" fontId="25" fillId="4" borderId="3" xfId="0" applyNumberFormat="1" applyFont="1" applyFill="1" applyBorder="1" applyAlignment="1">
      <alignment horizontal="center"/>
    </xf>
    <xf numFmtId="2" fontId="26" fillId="0" borderId="3" xfId="0" applyNumberFormat="1" applyFont="1" applyBorder="1" applyAlignment="1">
      <alignment horizontal="center"/>
    </xf>
    <xf numFmtId="0" fontId="42" fillId="0" borderId="0" xfId="0" applyNumberFormat="1" applyFont="1" applyFill="1" applyBorder="1" applyAlignment="1" applyProtection="1">
      <alignment vertical="center" wrapText="1"/>
    </xf>
    <xf numFmtId="0" fontId="24" fillId="12" borderId="17" xfId="0" applyFont="1" applyFill="1" applyBorder="1" applyAlignment="1">
      <alignment horizontal="center" vertical="center" wrapText="1"/>
    </xf>
    <xf numFmtId="0" fontId="24" fillId="16" borderId="15" xfId="0" applyFont="1" applyFill="1" applyBorder="1" applyAlignment="1">
      <alignment horizontal="center" vertical="center" wrapText="1"/>
    </xf>
    <xf numFmtId="1" fontId="50" fillId="4" borderId="3" xfId="4" applyNumberFormat="1" applyFont="1" applyFill="1" applyBorder="1" applyAlignment="1">
      <alignment horizontal="center" vertical="center" wrapText="1"/>
    </xf>
    <xf numFmtId="4" fontId="49" fillId="17" borderId="3" xfId="4" applyNumberFormat="1" applyFont="1" applyFill="1" applyBorder="1" applyAlignment="1">
      <alignment horizontal="right" vertical="center" wrapText="1"/>
    </xf>
    <xf numFmtId="4" fontId="30" fillId="18" borderId="3" xfId="1" applyNumberFormat="1" applyFont="1" applyFill="1" applyBorder="1" applyAlignment="1" applyProtection="1">
      <alignment horizontal="right" vertical="center" wrapText="1"/>
    </xf>
    <xf numFmtId="4" fontId="30" fillId="19" borderId="3" xfId="1" applyNumberFormat="1" applyFont="1" applyFill="1" applyBorder="1" applyAlignment="1" applyProtection="1">
      <alignment horizontal="right" vertical="center" wrapText="1"/>
    </xf>
    <xf numFmtId="4" fontId="51" fillId="6" borderId="3" xfId="4" applyNumberFormat="1" applyFont="1" applyFill="1" applyBorder="1" applyAlignment="1">
      <alignment horizontal="right" vertical="center" wrapText="1"/>
    </xf>
    <xf numFmtId="4" fontId="52" fillId="4" borderId="3" xfId="4" applyNumberFormat="1" applyFont="1" applyFill="1" applyBorder="1" applyAlignment="1">
      <alignment horizontal="right" vertical="center" wrapText="1"/>
    </xf>
    <xf numFmtId="4" fontId="53" fillId="4" borderId="3" xfId="4" applyNumberFormat="1" applyFont="1" applyFill="1" applyBorder="1" applyAlignment="1">
      <alignment horizontal="right" vertical="center" wrapText="1"/>
    </xf>
    <xf numFmtId="0" fontId="53" fillId="4" borderId="1" xfId="4" applyFont="1" applyFill="1" applyBorder="1" applyAlignment="1">
      <alignment horizontal="left" vertical="center" wrapText="1"/>
    </xf>
    <xf numFmtId="0" fontId="53" fillId="4" borderId="4" xfId="4" applyFont="1" applyFill="1" applyBorder="1" applyAlignment="1">
      <alignment horizontal="left" vertical="center" wrapText="1"/>
    </xf>
    <xf numFmtId="0" fontId="52" fillId="4" borderId="4" xfId="4" applyFont="1" applyFill="1" applyBorder="1" applyAlignment="1">
      <alignment horizontal="left" vertical="center" wrapText="1"/>
    </xf>
    <xf numFmtId="4" fontId="55" fillId="6" borderId="3" xfId="4" applyNumberFormat="1" applyFont="1" applyFill="1" applyBorder="1" applyAlignment="1">
      <alignment horizontal="right" vertical="center" wrapText="1"/>
    </xf>
    <xf numFmtId="0" fontId="53" fillId="4" borderId="1" xfId="4" applyFont="1" applyFill="1" applyBorder="1" applyAlignment="1">
      <alignment horizontal="left" vertical="center"/>
    </xf>
    <xf numFmtId="0" fontId="53" fillId="4" borderId="2" xfId="4" applyFont="1" applyFill="1" applyBorder="1" applyAlignment="1">
      <alignment horizontal="left" vertical="center"/>
    </xf>
    <xf numFmtId="0" fontId="53" fillId="4" borderId="4" xfId="4" applyFont="1" applyFill="1" applyBorder="1" applyAlignment="1">
      <alignment horizontal="left" vertical="center"/>
    </xf>
    <xf numFmtId="4" fontId="50" fillId="4" borderId="3" xfId="4" applyNumberFormat="1" applyFont="1" applyFill="1" applyBorder="1" applyAlignment="1">
      <alignment horizontal="right" vertical="center" wrapText="1"/>
    </xf>
    <xf numFmtId="4" fontId="52" fillId="0" borderId="3" xfId="4" applyNumberFormat="1" applyFont="1" applyBorder="1" applyAlignment="1">
      <alignment horizontal="right" vertical="center" wrapText="1"/>
    </xf>
    <xf numFmtId="4" fontId="54" fillId="4" borderId="3" xfId="4" applyNumberFormat="1" applyFont="1" applyFill="1" applyBorder="1" applyAlignment="1">
      <alignment horizontal="right" vertical="center" wrapText="1"/>
    </xf>
    <xf numFmtId="4" fontId="43" fillId="18" borderId="3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9" fillId="0" borderId="0" xfId="0" applyFont="1" applyFill="1" applyBorder="1"/>
    <xf numFmtId="0" fontId="50" fillId="4" borderId="3" xfId="4" applyFont="1" applyFill="1" applyBorder="1" applyAlignment="1">
      <alignment horizontal="center" vertical="center" wrapText="1"/>
    </xf>
    <xf numFmtId="0" fontId="49" fillId="17" borderId="1" xfId="4" applyFont="1" applyFill="1" applyBorder="1" applyAlignment="1">
      <alignment horizontal="left" vertical="center" wrapText="1"/>
    </xf>
    <xf numFmtId="10" fontId="30" fillId="17" borderId="1" xfId="4" applyNumberFormat="1" applyFont="1" applyFill="1" applyBorder="1" applyAlignment="1">
      <alignment vertical="center" wrapText="1"/>
    </xf>
    <xf numFmtId="10" fontId="30" fillId="17" borderId="2" xfId="4" applyNumberFormat="1" applyFont="1" applyFill="1" applyBorder="1" applyAlignment="1">
      <alignment vertical="center" wrapText="1"/>
    </xf>
    <xf numFmtId="2" fontId="29" fillId="0" borderId="31" xfId="0" applyNumberFormat="1" applyFont="1" applyBorder="1"/>
    <xf numFmtId="2" fontId="29" fillId="0" borderId="32" xfId="0" applyNumberFormat="1" applyFont="1" applyBorder="1"/>
    <xf numFmtId="4" fontId="29" fillId="0" borderId="20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/>
    </xf>
    <xf numFmtId="4" fontId="9" fillId="4" borderId="18" xfId="0" applyNumberFormat="1" applyFont="1" applyFill="1" applyBorder="1" applyAlignment="1">
      <alignment horizontal="right" vertical="center"/>
    </xf>
    <xf numFmtId="4" fontId="9" fillId="4" borderId="20" xfId="0" applyNumberFormat="1" applyFont="1" applyFill="1" applyBorder="1" applyAlignment="1">
      <alignment horizontal="right" vertical="center"/>
    </xf>
    <xf numFmtId="4" fontId="9" fillId="12" borderId="12" xfId="0" applyNumberFormat="1" applyFont="1" applyFill="1" applyBorder="1" applyAlignment="1">
      <alignment horizontal="right" vertical="center"/>
    </xf>
    <xf numFmtId="4" fontId="30" fillId="0" borderId="20" xfId="0" applyNumberFormat="1" applyFont="1" applyBorder="1" applyAlignment="1">
      <alignment horizontal="right" vertical="center" wrapText="1"/>
    </xf>
    <xf numFmtId="4" fontId="43" fillId="0" borderId="20" xfId="0" applyNumberFormat="1" applyFont="1" applyBorder="1" applyAlignment="1">
      <alignment horizontal="right" vertical="center"/>
    </xf>
    <xf numFmtId="4" fontId="30" fillId="16" borderId="12" xfId="0" applyNumberFormat="1" applyFont="1" applyFill="1" applyBorder="1" applyAlignment="1">
      <alignment horizontal="right" vertical="center"/>
    </xf>
    <xf numFmtId="0" fontId="53" fillId="4" borderId="1" xfId="4" applyFont="1" applyFill="1" applyBorder="1" applyAlignment="1">
      <alignment horizontal="left" vertical="center" wrapText="1"/>
    </xf>
    <xf numFmtId="0" fontId="53" fillId="4" borderId="4" xfId="4" applyFont="1" applyFill="1" applyBorder="1" applyAlignment="1">
      <alignment horizontal="left" vertical="center" wrapText="1"/>
    </xf>
    <xf numFmtId="0" fontId="29" fillId="0" borderId="3" xfId="0" applyFont="1" applyBorder="1" applyAlignment="1">
      <alignment horizontal="left"/>
    </xf>
    <xf numFmtId="0" fontId="29" fillId="0" borderId="3" xfId="0" applyFont="1" applyBorder="1" applyAlignment="1">
      <alignment horizontal="left" vertical="top" wrapText="1"/>
    </xf>
    <xf numFmtId="0" fontId="58" fillId="0" borderId="0" xfId="0" applyFont="1" applyAlignment="1">
      <alignment vertical="center"/>
    </xf>
    <xf numFmtId="0" fontId="59" fillId="0" borderId="0" xfId="0" applyFont="1"/>
    <xf numFmtId="0" fontId="34" fillId="0" borderId="0" xfId="0" applyFont="1" applyAlignment="1">
      <alignment horizontal="center" vertical="center" wrapText="1"/>
    </xf>
    <xf numFmtId="0" fontId="36" fillId="5" borderId="1" xfId="0" quotePrefix="1" applyNumberFormat="1" applyFont="1" applyFill="1" applyBorder="1" applyAlignment="1" applyProtection="1">
      <alignment horizontal="left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6" fillId="4" borderId="1" xfId="0" applyNumberFormat="1" applyFont="1" applyFill="1" applyBorder="1" applyAlignment="1" applyProtection="1">
      <alignment horizontal="left" vertical="center" wrapText="1"/>
    </xf>
    <xf numFmtId="0" fontId="36" fillId="5" borderId="1" xfId="0" applyNumberFormat="1" applyFont="1" applyFill="1" applyBorder="1" applyAlignment="1" applyProtection="1">
      <alignment horizontal="left" vertical="center" wrapText="1"/>
    </xf>
    <xf numFmtId="0" fontId="36" fillId="0" borderId="1" xfId="0" quotePrefix="1" applyFont="1" applyBorder="1" applyAlignment="1">
      <alignment horizontal="left" vertical="center"/>
    </xf>
    <xf numFmtId="0" fontId="36" fillId="0" borderId="1" xfId="0" applyNumberFormat="1" applyFont="1" applyFill="1" applyBorder="1" applyAlignment="1" applyProtection="1">
      <alignment horizontal="left" vertical="center" wrapText="1"/>
    </xf>
    <xf numFmtId="0" fontId="36" fillId="0" borderId="1" xfId="0" quotePrefix="1" applyFont="1" applyFill="1" applyBorder="1" applyAlignment="1">
      <alignment horizontal="left" vertical="center"/>
    </xf>
    <xf numFmtId="0" fontId="36" fillId="0" borderId="1" xfId="0" quotePrefix="1" applyNumberFormat="1" applyFont="1" applyFill="1" applyBorder="1" applyAlignment="1" applyProtection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45" fillId="16" borderId="9" xfId="0" applyFont="1" applyFill="1" applyBorder="1" applyAlignment="1">
      <alignment horizontal="center" vertical="center" wrapText="1"/>
    </xf>
    <xf numFmtId="0" fontId="45" fillId="16" borderId="10" xfId="0" applyFont="1" applyFill="1" applyBorder="1" applyAlignment="1">
      <alignment horizontal="center" vertical="center" wrapText="1"/>
    </xf>
    <xf numFmtId="0" fontId="45" fillId="16" borderId="33" xfId="0" applyFont="1" applyFill="1" applyBorder="1" applyAlignment="1">
      <alignment horizontal="center" vertical="center" wrapText="1"/>
    </xf>
    <xf numFmtId="0" fontId="45" fillId="12" borderId="13" xfId="0" applyFont="1" applyFill="1" applyBorder="1" applyAlignment="1">
      <alignment horizontal="center" vertical="center" wrapText="1"/>
    </xf>
    <xf numFmtId="0" fontId="45" fillId="12" borderId="5" xfId="0" applyFont="1" applyFill="1" applyBorder="1" applyAlignment="1">
      <alignment horizontal="center" vertical="center" wrapText="1"/>
    </xf>
    <xf numFmtId="0" fontId="45" fillId="12" borderId="14" xfId="0" applyFont="1" applyFill="1" applyBorder="1" applyAlignment="1">
      <alignment horizontal="center" vertical="center" wrapText="1"/>
    </xf>
    <xf numFmtId="0" fontId="53" fillId="4" borderId="1" xfId="4" applyFont="1" applyFill="1" applyBorder="1" applyAlignment="1">
      <alignment horizontal="left" vertical="center" wrapText="1"/>
    </xf>
    <xf numFmtId="0" fontId="53" fillId="4" borderId="4" xfId="4" applyFont="1" applyFill="1" applyBorder="1" applyAlignment="1">
      <alignment horizontal="left" vertical="center" wrapText="1"/>
    </xf>
    <xf numFmtId="0" fontId="53" fillId="4" borderId="2" xfId="4" applyFont="1" applyFill="1" applyBorder="1" applyAlignment="1">
      <alignment horizontal="left" vertical="center" wrapText="1"/>
    </xf>
    <xf numFmtId="0" fontId="53" fillId="4" borderId="1" xfId="4" applyFont="1" applyFill="1" applyBorder="1" applyAlignment="1">
      <alignment horizontal="left" vertical="top" wrapText="1"/>
    </xf>
    <xf numFmtId="0" fontId="53" fillId="4" borderId="2" xfId="4" applyFont="1" applyFill="1" applyBorder="1" applyAlignment="1">
      <alignment horizontal="left" vertical="top" wrapText="1"/>
    </xf>
    <xf numFmtId="0" fontId="53" fillId="4" borderId="4" xfId="4" applyFont="1" applyFill="1" applyBorder="1" applyAlignment="1">
      <alignment horizontal="left" vertical="top" wrapText="1"/>
    </xf>
    <xf numFmtId="0" fontId="51" fillId="6" borderId="3" xfId="2" applyNumberFormat="1" applyFont="1" applyFill="1" applyBorder="1" applyAlignment="1" applyProtection="1">
      <alignment horizontal="left" vertical="center" wrapText="1"/>
    </xf>
    <xf numFmtId="0" fontId="55" fillId="6" borderId="3" xfId="4" applyFont="1" applyFill="1" applyBorder="1" applyAlignment="1">
      <alignment horizontal="left" vertical="center" wrapText="1"/>
    </xf>
    <xf numFmtId="0" fontId="30" fillId="19" borderId="1" xfId="1" applyNumberFormat="1" applyFont="1" applyFill="1" applyBorder="1" applyAlignment="1" applyProtection="1">
      <alignment horizontal="left" vertical="center" wrapText="1"/>
    </xf>
    <xf numFmtId="0" fontId="30" fillId="19" borderId="4" xfId="1" applyNumberFormat="1" applyFont="1" applyFill="1" applyBorder="1" applyAlignment="1" applyProtection="1">
      <alignment horizontal="left" vertical="center" wrapText="1"/>
    </xf>
    <xf numFmtId="0" fontId="30" fillId="19" borderId="2" xfId="1" applyNumberFormat="1" applyFont="1" applyFill="1" applyBorder="1" applyAlignment="1" applyProtection="1">
      <alignment horizontal="left" vertical="center" wrapText="1"/>
    </xf>
    <xf numFmtId="0" fontId="53" fillId="4" borderId="1" xfId="4" applyFont="1" applyFill="1" applyBorder="1" applyAlignment="1">
      <alignment vertical="center" wrapText="1"/>
    </xf>
    <xf numFmtId="0" fontId="53" fillId="4" borderId="2" xfId="4" applyFont="1" applyFill="1" applyBorder="1" applyAlignment="1">
      <alignment vertical="center" wrapText="1"/>
    </xf>
    <xf numFmtId="0" fontId="53" fillId="4" borderId="4" xfId="4" applyFont="1" applyFill="1" applyBorder="1" applyAlignment="1">
      <alignment vertical="center" wrapText="1"/>
    </xf>
    <xf numFmtId="0" fontId="52" fillId="4" borderId="1" xfId="4" applyFont="1" applyFill="1" applyBorder="1" applyAlignment="1">
      <alignment horizontal="left" vertical="center" wrapText="1"/>
    </xf>
    <xf numFmtId="0" fontId="52" fillId="4" borderId="4" xfId="4" applyFont="1" applyFill="1" applyBorder="1" applyAlignment="1">
      <alignment horizontal="left" vertical="center" wrapText="1"/>
    </xf>
    <xf numFmtId="0" fontId="52" fillId="4" borderId="2" xfId="4" applyFont="1" applyFill="1" applyBorder="1" applyAlignment="1">
      <alignment horizontal="left" vertical="center" wrapText="1"/>
    </xf>
    <xf numFmtId="0" fontId="53" fillId="4" borderId="3" xfId="4" applyFont="1" applyFill="1" applyBorder="1" applyAlignment="1">
      <alignment horizontal="left" vertical="center" wrapText="1"/>
    </xf>
    <xf numFmtId="0" fontId="36" fillId="0" borderId="22" xfId="0" applyNumberFormat="1" applyFont="1" applyFill="1" applyBorder="1" applyAlignment="1" applyProtection="1">
      <alignment horizontal="center" vertical="center" wrapText="1"/>
    </xf>
    <xf numFmtId="0" fontId="36" fillId="0" borderId="17" xfId="0" applyNumberFormat="1" applyFont="1" applyFill="1" applyBorder="1" applyAlignment="1" applyProtection="1">
      <alignment horizontal="center" vertical="center" wrapText="1"/>
    </xf>
    <xf numFmtId="0" fontId="52" fillId="4" borderId="1" xfId="4" applyFont="1" applyFill="1" applyBorder="1" applyAlignment="1">
      <alignment horizontal="left" vertical="top" wrapText="1"/>
    </xf>
    <xf numFmtId="0" fontId="52" fillId="4" borderId="2" xfId="4" applyFont="1" applyFill="1" applyBorder="1" applyAlignment="1">
      <alignment horizontal="left" vertical="top" wrapText="1"/>
    </xf>
    <xf numFmtId="0" fontId="52" fillId="4" borderId="4" xfId="4" applyFont="1" applyFill="1" applyBorder="1" applyAlignment="1">
      <alignment horizontal="left" vertical="top" wrapText="1"/>
    </xf>
    <xf numFmtId="0" fontId="52" fillId="4" borderId="3" xfId="4" applyFont="1" applyFill="1" applyBorder="1" applyAlignment="1">
      <alignment horizontal="left" vertical="center" wrapText="1"/>
    </xf>
    <xf numFmtId="0" fontId="51" fillId="6" borderId="3" xfId="4" applyFont="1" applyFill="1" applyBorder="1" applyAlignment="1">
      <alignment horizontal="left" vertical="center" wrapText="1"/>
    </xf>
    <xf numFmtId="0" fontId="30" fillId="19" borderId="3" xfId="1" applyNumberFormat="1" applyFont="1" applyFill="1" applyBorder="1" applyAlignment="1" applyProtection="1">
      <alignment horizontal="left" vertical="center" wrapText="1"/>
    </xf>
    <xf numFmtId="0" fontId="30" fillId="18" borderId="1" xfId="1" applyNumberFormat="1" applyFont="1" applyFill="1" applyBorder="1" applyAlignment="1" applyProtection="1">
      <alignment horizontal="left" vertical="center" wrapText="1"/>
    </xf>
    <xf numFmtId="0" fontId="30" fillId="18" borderId="2" xfId="1" applyNumberFormat="1" applyFont="1" applyFill="1" applyBorder="1" applyAlignment="1" applyProtection="1">
      <alignment horizontal="left" vertical="center" wrapText="1"/>
    </xf>
    <xf numFmtId="0" fontId="30" fillId="18" borderId="4" xfId="1" applyNumberFormat="1" applyFont="1" applyFill="1" applyBorder="1" applyAlignment="1" applyProtection="1">
      <alignment horizontal="left" vertical="center" wrapText="1"/>
    </xf>
    <xf numFmtId="0" fontId="52" fillId="0" borderId="3" xfId="4" applyFont="1" applyBorder="1" applyAlignment="1">
      <alignment horizontal="left" vertical="center" wrapText="1"/>
    </xf>
    <xf numFmtId="0" fontId="51" fillId="6" borderId="1" xfId="2" applyNumberFormat="1" applyFont="1" applyFill="1" applyBorder="1" applyAlignment="1" applyProtection="1">
      <alignment horizontal="left" vertical="center" wrapText="1"/>
    </xf>
    <xf numFmtId="0" fontId="51" fillId="6" borderId="4" xfId="2" applyNumberFormat="1" applyFont="1" applyFill="1" applyBorder="1" applyAlignment="1" applyProtection="1">
      <alignment horizontal="left" vertical="center" wrapText="1"/>
    </xf>
    <xf numFmtId="0" fontId="55" fillId="6" borderId="1" xfId="4" applyFont="1" applyFill="1" applyBorder="1" applyAlignment="1">
      <alignment horizontal="left" vertical="center" wrapText="1"/>
    </xf>
    <xf numFmtId="0" fontId="55" fillId="6" borderId="2" xfId="4" applyFont="1" applyFill="1" applyBorder="1" applyAlignment="1">
      <alignment horizontal="left" vertical="center" wrapText="1"/>
    </xf>
    <xf numFmtId="0" fontId="55" fillId="6" borderId="4" xfId="4" applyFont="1" applyFill="1" applyBorder="1" applyAlignment="1">
      <alignment horizontal="left" vertical="center" wrapText="1"/>
    </xf>
    <xf numFmtId="0" fontId="53" fillId="4" borderId="1" xfId="4" applyFont="1" applyFill="1" applyBorder="1" applyAlignment="1">
      <alignment horizontal="left" vertical="center"/>
    </xf>
    <xf numFmtId="0" fontId="53" fillId="4" borderId="2" xfId="4" applyFont="1" applyFill="1" applyBorder="1" applyAlignment="1">
      <alignment horizontal="left" vertical="center"/>
    </xf>
    <xf numFmtId="0" fontId="53" fillId="4" borderId="4" xfId="4" applyFont="1" applyFill="1" applyBorder="1" applyAlignment="1">
      <alignment horizontal="left" vertical="center"/>
    </xf>
    <xf numFmtId="0" fontId="56" fillId="4" borderId="2" xfId="4" applyFont="1" applyFill="1" applyBorder="1" applyAlignment="1">
      <alignment horizontal="left" vertical="center" wrapText="1"/>
    </xf>
    <xf numFmtId="0" fontId="56" fillId="4" borderId="4" xfId="4" applyFont="1" applyFill="1" applyBorder="1" applyAlignment="1">
      <alignment horizontal="left" vertical="center" wrapText="1"/>
    </xf>
    <xf numFmtId="0" fontId="51" fillId="6" borderId="1" xfId="4" applyFont="1" applyFill="1" applyBorder="1" applyAlignment="1">
      <alignment horizontal="left" vertical="center" wrapText="1"/>
    </xf>
    <xf numFmtId="0" fontId="51" fillId="6" borderId="2" xfId="4" applyFont="1" applyFill="1" applyBorder="1" applyAlignment="1">
      <alignment horizontal="left" vertical="center" wrapText="1"/>
    </xf>
    <xf numFmtId="0" fontId="51" fillId="6" borderId="4" xfId="4" applyFont="1" applyFill="1" applyBorder="1" applyAlignment="1">
      <alignment horizontal="left" vertical="center" wrapText="1"/>
    </xf>
    <xf numFmtId="0" fontId="50" fillId="4" borderId="3" xfId="4" applyFont="1" applyFill="1" applyBorder="1" applyAlignment="1">
      <alignment horizontal="center" vertical="center" wrapText="1"/>
    </xf>
    <xf numFmtId="0" fontId="49" fillId="17" borderId="3" xfId="4" applyFont="1" applyFill="1" applyBorder="1" applyAlignment="1">
      <alignment horizontal="left" vertical="center" wrapText="1"/>
    </xf>
    <xf numFmtId="0" fontId="49" fillId="17" borderId="1" xfId="4" applyFont="1" applyFill="1" applyBorder="1" applyAlignment="1">
      <alignment horizontal="left" vertical="center" wrapText="1"/>
    </xf>
    <xf numFmtId="0" fontId="49" fillId="17" borderId="2" xfId="4" applyFont="1" applyFill="1" applyBorder="1" applyAlignment="1">
      <alignment horizontal="left" vertical="center" wrapText="1"/>
    </xf>
    <xf numFmtId="0" fontId="49" fillId="17" borderId="4" xfId="4" applyFont="1" applyFill="1" applyBorder="1" applyAlignment="1">
      <alignment horizontal="left" vertical="center" wrapText="1"/>
    </xf>
    <xf numFmtId="0" fontId="49" fillId="4" borderId="34" xfId="4" applyFont="1" applyFill="1" applyBorder="1" applyAlignment="1">
      <alignment horizontal="center" vertical="center" wrapText="1"/>
    </xf>
    <xf numFmtId="0" fontId="49" fillId="4" borderId="35" xfId="4" applyFont="1" applyFill="1" applyBorder="1" applyAlignment="1">
      <alignment horizontal="center" vertical="center" wrapText="1"/>
    </xf>
    <xf numFmtId="0" fontId="49" fillId="4" borderId="36" xfId="4" applyFont="1" applyFill="1" applyBorder="1" applyAlignment="1">
      <alignment horizontal="center" vertical="center" wrapText="1"/>
    </xf>
    <xf numFmtId="0" fontId="49" fillId="4" borderId="13" xfId="4" applyFont="1" applyFill="1" applyBorder="1" applyAlignment="1">
      <alignment horizontal="center" vertical="center" wrapText="1"/>
    </xf>
    <xf numFmtId="0" fontId="49" fillId="4" borderId="5" xfId="4" applyFont="1" applyFill="1" applyBorder="1" applyAlignment="1">
      <alignment horizontal="center" vertical="center" wrapText="1"/>
    </xf>
    <xf numFmtId="0" fontId="49" fillId="4" borderId="14" xfId="4" applyFont="1" applyFill="1" applyBorder="1" applyAlignment="1">
      <alignment horizontal="center" vertical="center" wrapText="1"/>
    </xf>
    <xf numFmtId="4" fontId="57" fillId="0" borderId="22" xfId="4" applyNumberFormat="1" applyFont="1" applyFill="1" applyBorder="1" applyAlignment="1">
      <alignment horizontal="center" vertical="center" wrapText="1"/>
    </xf>
    <xf numFmtId="4" fontId="57" fillId="0" borderId="17" xfId="4" applyNumberFormat="1" applyFont="1" applyFill="1" applyBorder="1" applyAlignment="1">
      <alignment horizontal="center" vertical="center" wrapText="1"/>
    </xf>
    <xf numFmtId="0" fontId="36" fillId="0" borderId="22" xfId="4" applyFont="1" applyFill="1" applyBorder="1" applyAlignment="1">
      <alignment horizontal="center" vertical="center" wrapText="1"/>
    </xf>
    <xf numFmtId="0" fontId="36" fillId="0" borderId="17" xfId="4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9" fillId="17" borderId="3" xfId="4" applyFont="1" applyFill="1" applyBorder="1" applyAlignment="1">
      <alignment horizontal="center" vertical="center" wrapText="1"/>
    </xf>
  </cellXfs>
  <cellStyles count="17">
    <cellStyle name="Bad" xfId="1" builtinId="27"/>
    <cellStyle name="Bad 1" xfId="9" xr:uid="{00000000-0005-0000-0000-000001000000}"/>
    <cellStyle name="Good 1" xfId="10" xr:uid="{00000000-0005-0000-0000-000002000000}"/>
    <cellStyle name="Heading 1 1" xfId="11" xr:uid="{00000000-0005-0000-0000-000003000000}"/>
    <cellStyle name="Heading 2 1" xfId="12" xr:uid="{00000000-0005-0000-0000-000004000000}"/>
    <cellStyle name="Neutral" xfId="2" builtinId="28"/>
    <cellStyle name="Neutral 1" xfId="13" xr:uid="{00000000-0005-0000-0000-000006000000}"/>
    <cellStyle name="Normal" xfId="0" builtinId="0"/>
    <cellStyle name="Normalno 2" xfId="4" xr:uid="{00000000-0005-0000-0000-000008000000}"/>
    <cellStyle name="Normalno 2 2" xfId="14" xr:uid="{00000000-0005-0000-0000-000009000000}"/>
    <cellStyle name="Normalno 3" xfId="3" xr:uid="{00000000-0005-0000-0000-00000A000000}"/>
    <cellStyle name="Normalno 3 2" xfId="8" xr:uid="{00000000-0005-0000-0000-00000B000000}"/>
    <cellStyle name="Normalno 4" xfId="6" xr:uid="{00000000-0005-0000-0000-00000C000000}"/>
    <cellStyle name="Note 1" xfId="15" xr:uid="{00000000-0005-0000-0000-00000D000000}"/>
    <cellStyle name="Obično_List1" xfId="5" xr:uid="{00000000-0005-0000-0000-00000E000000}"/>
    <cellStyle name="Valuta 2" xfId="7" xr:uid="{00000000-0005-0000-0000-00000F000000}"/>
    <cellStyle name="Valuta 2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123825</xdr:rowOff>
    </xdr:from>
    <xdr:to>
      <xdr:col>0</xdr:col>
      <xdr:colOff>876300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690AAA-958E-4A75-91D6-BE331C5EEF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23825"/>
          <a:ext cx="4667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0"/>
  <sheetViews>
    <sheetView workbookViewId="0">
      <selection activeCell="G13" sqref="G13"/>
    </sheetView>
  </sheetViews>
  <sheetFormatPr defaultRowHeight="15" x14ac:dyDescent="0.25"/>
  <cols>
    <col min="1" max="1" width="14.5703125" customWidth="1"/>
    <col min="2" max="2" width="30.85546875" customWidth="1"/>
  </cols>
  <sheetData>
    <row r="2" spans="1:9" ht="15.75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3" t="s">
        <v>0</v>
      </c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3" t="s">
        <v>1</v>
      </c>
      <c r="B7" s="4"/>
      <c r="C7" s="4"/>
      <c r="D7" s="4"/>
      <c r="E7" s="4"/>
      <c r="F7" s="4"/>
      <c r="G7" s="4"/>
      <c r="H7" s="4"/>
      <c r="I7" s="4"/>
    </row>
    <row r="8" spans="1:9" ht="15.75" x14ac:dyDescent="0.25">
      <c r="A8" s="3" t="s">
        <v>2</v>
      </c>
      <c r="B8" s="5">
        <v>9021</v>
      </c>
      <c r="C8" s="4"/>
      <c r="D8" s="4"/>
      <c r="E8" s="4"/>
      <c r="F8" s="4"/>
      <c r="G8" s="4"/>
      <c r="H8" s="4"/>
      <c r="I8" s="4"/>
    </row>
    <row r="9" spans="1:9" ht="15.75" x14ac:dyDescent="0.25">
      <c r="A9" s="3" t="s">
        <v>3</v>
      </c>
      <c r="B9" s="5">
        <v>31</v>
      </c>
      <c r="C9" s="4"/>
      <c r="D9" s="4"/>
      <c r="E9" s="4"/>
      <c r="F9" s="4"/>
      <c r="G9" s="4"/>
      <c r="H9" s="4"/>
      <c r="I9" s="4"/>
    </row>
    <row r="10" spans="1:9" ht="15.75" x14ac:dyDescent="0.25">
      <c r="A10" s="3"/>
      <c r="B10" s="5"/>
      <c r="C10" s="4"/>
      <c r="D10" s="4"/>
      <c r="E10" s="4"/>
      <c r="F10" s="4"/>
      <c r="G10" s="4"/>
      <c r="H10" s="4"/>
      <c r="I10" s="4"/>
    </row>
    <row r="11" spans="1:9" ht="15.75" x14ac:dyDescent="0.25">
      <c r="A11" s="184" t="s">
        <v>4</v>
      </c>
      <c r="B11" s="185" t="s">
        <v>210</v>
      </c>
      <c r="C11" s="4"/>
      <c r="D11" s="4"/>
      <c r="E11" s="4"/>
      <c r="F11" s="4"/>
      <c r="G11" s="4"/>
      <c r="H11" s="4"/>
      <c r="I11" s="4"/>
    </row>
    <row r="12" spans="1:9" ht="15.75" x14ac:dyDescent="0.25">
      <c r="A12" s="184" t="s">
        <v>5</v>
      </c>
      <c r="B12" s="185" t="s">
        <v>217</v>
      </c>
      <c r="C12" s="4"/>
      <c r="D12" s="4"/>
      <c r="E12" s="4"/>
      <c r="F12" s="4"/>
      <c r="G12" s="4"/>
      <c r="H12" s="4"/>
      <c r="I12" s="4"/>
    </row>
    <row r="13" spans="1:9" ht="15.75" x14ac:dyDescent="0.25">
      <c r="A13" s="184" t="s">
        <v>218</v>
      </c>
      <c r="B13" s="185"/>
      <c r="C13" s="4"/>
      <c r="D13" s="4"/>
      <c r="E13" s="4"/>
      <c r="F13" s="4"/>
      <c r="G13" s="4"/>
      <c r="H13" s="4"/>
      <c r="I13" s="4"/>
    </row>
    <row r="16" spans="1:9" x14ac:dyDescent="0.25">
      <c r="A16" s="186" t="s">
        <v>216</v>
      </c>
      <c r="B16" s="186"/>
      <c r="C16" s="186"/>
      <c r="D16" s="186"/>
      <c r="E16" s="186"/>
      <c r="F16" s="186"/>
      <c r="G16" s="186"/>
      <c r="H16" s="186"/>
      <c r="I16" s="186"/>
    </row>
    <row r="17" spans="1:9" x14ac:dyDescent="0.25">
      <c r="A17" s="186"/>
      <c r="B17" s="186"/>
      <c r="C17" s="186"/>
      <c r="D17" s="186"/>
      <c r="E17" s="186"/>
      <c r="F17" s="186"/>
      <c r="G17" s="186"/>
      <c r="H17" s="186"/>
      <c r="I17" s="186"/>
    </row>
    <row r="18" spans="1:9" x14ac:dyDescent="0.25">
      <c r="A18" s="186"/>
      <c r="B18" s="186"/>
      <c r="C18" s="186"/>
      <c r="D18" s="186"/>
      <c r="E18" s="186"/>
      <c r="F18" s="186"/>
      <c r="G18" s="186"/>
      <c r="H18" s="186"/>
      <c r="I18" s="186"/>
    </row>
    <row r="19" spans="1:9" x14ac:dyDescent="0.25">
      <c r="A19" s="186"/>
      <c r="B19" s="186"/>
      <c r="C19" s="186"/>
      <c r="D19" s="186"/>
      <c r="E19" s="186"/>
      <c r="F19" s="186"/>
      <c r="G19" s="186"/>
      <c r="H19" s="186"/>
      <c r="I19" s="186"/>
    </row>
    <row r="20" spans="1:9" x14ac:dyDescent="0.25">
      <c r="A20" s="186"/>
      <c r="B20" s="186"/>
      <c r="C20" s="186"/>
      <c r="D20" s="186"/>
      <c r="E20" s="186"/>
      <c r="F20" s="186"/>
      <c r="G20" s="186"/>
      <c r="H20" s="186"/>
      <c r="I20" s="186"/>
    </row>
  </sheetData>
  <mergeCells count="1">
    <mergeCell ref="A16:I20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workbookViewId="0">
      <selection activeCell="L7" sqref="L7"/>
    </sheetView>
  </sheetViews>
  <sheetFormatPr defaultRowHeight="15" x14ac:dyDescent="0.25"/>
  <cols>
    <col min="5" max="5" width="16" customWidth="1"/>
    <col min="6" max="10" width="13.7109375" customWidth="1"/>
  </cols>
  <sheetData>
    <row r="1" spans="1:10" ht="54" customHeight="1" x14ac:dyDescent="0.25">
      <c r="A1" s="188" t="s">
        <v>216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8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188" t="s">
        <v>6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8" x14ac:dyDescent="0.25">
      <c r="A4" s="13"/>
      <c r="B4" s="13"/>
      <c r="C4" s="13"/>
      <c r="D4" s="13"/>
      <c r="E4" s="13"/>
      <c r="F4" s="13"/>
      <c r="G4" s="13"/>
      <c r="H4" s="13"/>
      <c r="I4" s="14"/>
      <c r="J4" s="14"/>
    </row>
    <row r="5" spans="1:10" ht="15.75" x14ac:dyDescent="0.25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8" x14ac:dyDescent="0.25">
      <c r="A6" s="15"/>
      <c r="B6" s="16"/>
      <c r="C6" s="16"/>
      <c r="D6" s="16"/>
      <c r="E6" s="17"/>
      <c r="F6" s="7"/>
      <c r="G6" s="7"/>
      <c r="H6" s="7"/>
      <c r="I6" s="7"/>
      <c r="J6" s="12"/>
    </row>
    <row r="7" spans="1:10" ht="38.25" x14ac:dyDescent="0.25">
      <c r="A7" s="19"/>
      <c r="B7" s="20"/>
      <c r="C7" s="20"/>
      <c r="D7" s="21"/>
      <c r="E7" s="22"/>
      <c r="F7" s="23" t="s">
        <v>25</v>
      </c>
      <c r="G7" s="23" t="s">
        <v>26</v>
      </c>
      <c r="H7" s="23" t="s">
        <v>27</v>
      </c>
      <c r="I7" s="23" t="s">
        <v>8</v>
      </c>
      <c r="J7" s="23" t="s">
        <v>28</v>
      </c>
    </row>
    <row r="8" spans="1:10" x14ac:dyDescent="0.25">
      <c r="A8" s="190" t="s">
        <v>9</v>
      </c>
      <c r="B8" s="190"/>
      <c r="C8" s="190"/>
      <c r="D8" s="190"/>
      <c r="E8" s="190"/>
      <c r="F8" s="24">
        <f>SUM(F9:F10)</f>
        <v>2819485.7</v>
      </c>
      <c r="G8" s="24">
        <f t="shared" ref="G8:J8" si="0">SUM(G9:G10)</f>
        <v>3496706</v>
      </c>
      <c r="H8" s="24">
        <f t="shared" si="0"/>
        <v>3502902</v>
      </c>
      <c r="I8" s="24">
        <f t="shared" si="0"/>
        <v>3502902</v>
      </c>
      <c r="J8" s="24">
        <f t="shared" si="0"/>
        <v>3502902</v>
      </c>
    </row>
    <row r="9" spans="1:10" x14ac:dyDescent="0.25">
      <c r="A9" s="192" t="s">
        <v>10</v>
      </c>
      <c r="B9" s="192"/>
      <c r="C9" s="192"/>
      <c r="D9" s="192"/>
      <c r="E9" s="192"/>
      <c r="F9" s="33">
        <v>2819485.7</v>
      </c>
      <c r="G9" s="33">
        <v>3496706</v>
      </c>
      <c r="H9" s="33">
        <v>3502902</v>
      </c>
      <c r="I9" s="33">
        <v>3502902</v>
      </c>
      <c r="J9" s="33">
        <v>3502902</v>
      </c>
    </row>
    <row r="10" spans="1:10" x14ac:dyDescent="0.25">
      <c r="A10" s="193" t="s">
        <v>11</v>
      </c>
      <c r="B10" s="193"/>
      <c r="C10" s="193"/>
      <c r="D10" s="193"/>
      <c r="E10" s="193"/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0" x14ac:dyDescent="0.25">
      <c r="A11" s="25" t="s">
        <v>12</v>
      </c>
      <c r="B11" s="26"/>
      <c r="C11" s="26"/>
      <c r="D11" s="26"/>
      <c r="E11" s="26"/>
      <c r="F11" s="24">
        <f>SUM(F12:F13)</f>
        <v>2812227.62</v>
      </c>
      <c r="G11" s="24">
        <f>SUM(G12:G13)</f>
        <v>3505956</v>
      </c>
      <c r="H11" s="24">
        <f t="shared" ref="H11:J11" si="1">SUM(H12:H13)</f>
        <v>3502902</v>
      </c>
      <c r="I11" s="24">
        <f t="shared" si="1"/>
        <v>3502902</v>
      </c>
      <c r="J11" s="24">
        <f t="shared" si="1"/>
        <v>3502902</v>
      </c>
    </row>
    <row r="12" spans="1:10" x14ac:dyDescent="0.25">
      <c r="A12" s="194" t="s">
        <v>13</v>
      </c>
      <c r="B12" s="194"/>
      <c r="C12" s="194"/>
      <c r="D12" s="194"/>
      <c r="E12" s="194"/>
      <c r="F12" s="33">
        <v>2730709.06</v>
      </c>
      <c r="G12" s="33">
        <v>3417367</v>
      </c>
      <c r="H12" s="33">
        <v>3421502</v>
      </c>
      <c r="I12" s="33">
        <v>3421502</v>
      </c>
      <c r="J12" s="33">
        <v>3421502</v>
      </c>
    </row>
    <row r="13" spans="1:10" x14ac:dyDescent="0.25">
      <c r="A13" s="191" t="s">
        <v>14</v>
      </c>
      <c r="B13" s="191"/>
      <c r="C13" s="191"/>
      <c r="D13" s="191"/>
      <c r="E13" s="191"/>
      <c r="F13" s="34">
        <v>81518.559999999998</v>
      </c>
      <c r="G13" s="34">
        <v>88589</v>
      </c>
      <c r="H13" s="34">
        <v>81400</v>
      </c>
      <c r="I13" s="34">
        <v>81400</v>
      </c>
      <c r="J13" s="34">
        <v>81400</v>
      </c>
    </row>
    <row r="14" spans="1:10" x14ac:dyDescent="0.25">
      <c r="A14" s="187" t="s">
        <v>15</v>
      </c>
      <c r="B14" s="187"/>
      <c r="C14" s="187"/>
      <c r="D14" s="187"/>
      <c r="E14" s="187"/>
      <c r="F14" s="24">
        <f>F8-F11</f>
        <v>7258.0800000000745</v>
      </c>
      <c r="G14" s="24">
        <f t="shared" ref="G14:J14" si="2">G8-G11</f>
        <v>-9250</v>
      </c>
      <c r="H14" s="24">
        <f t="shared" si="2"/>
        <v>0</v>
      </c>
      <c r="I14" s="24">
        <f t="shared" si="2"/>
        <v>0</v>
      </c>
      <c r="J14" s="24">
        <f t="shared" si="2"/>
        <v>0</v>
      </c>
    </row>
    <row r="15" spans="1:10" ht="18" x14ac:dyDescent="0.25">
      <c r="A15" s="13"/>
      <c r="B15" s="10"/>
      <c r="C15" s="10"/>
      <c r="D15" s="10"/>
      <c r="E15" s="10"/>
      <c r="F15" s="18"/>
      <c r="G15" s="10"/>
      <c r="H15" s="11"/>
      <c r="I15" s="11"/>
      <c r="J15" s="11"/>
    </row>
    <row r="16" spans="1:10" ht="15.75" x14ac:dyDescent="0.25">
      <c r="A16" s="188" t="s">
        <v>16</v>
      </c>
      <c r="B16" s="188"/>
      <c r="C16" s="188"/>
      <c r="D16" s="188"/>
      <c r="E16" s="188"/>
      <c r="F16" s="188"/>
      <c r="G16" s="188"/>
      <c r="H16" s="188"/>
      <c r="I16" s="188"/>
      <c r="J16" s="188"/>
    </row>
    <row r="17" spans="1:10" ht="18.75" x14ac:dyDescent="0.25">
      <c r="A17" s="27"/>
      <c r="B17" s="28"/>
      <c r="C17" s="28"/>
      <c r="D17" s="28"/>
      <c r="E17" s="28"/>
      <c r="F17" s="28"/>
      <c r="G17" s="28"/>
      <c r="H17" s="29"/>
      <c r="I17" s="29"/>
      <c r="J17" s="29"/>
    </row>
    <row r="18" spans="1:10" ht="38.25" x14ac:dyDescent="0.25">
      <c r="A18" s="19"/>
      <c r="B18" s="20"/>
      <c r="C18" s="20"/>
      <c r="D18" s="21"/>
      <c r="E18" s="22"/>
      <c r="F18" s="23" t="s">
        <v>25</v>
      </c>
      <c r="G18" s="23" t="s">
        <v>26</v>
      </c>
      <c r="H18" s="23" t="s">
        <v>27</v>
      </c>
      <c r="I18" s="23" t="s">
        <v>8</v>
      </c>
      <c r="J18" s="23" t="s">
        <v>28</v>
      </c>
    </row>
    <row r="19" spans="1:10" x14ac:dyDescent="0.25">
      <c r="A19" s="191" t="s">
        <v>17</v>
      </c>
      <c r="B19" s="191"/>
      <c r="C19" s="191"/>
      <c r="D19" s="191"/>
      <c r="E19" s="191"/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91" t="s">
        <v>18</v>
      </c>
      <c r="B20" s="191"/>
      <c r="C20" s="191"/>
      <c r="D20" s="191"/>
      <c r="E20" s="191"/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87" t="s">
        <v>19</v>
      </c>
      <c r="B21" s="187"/>
      <c r="C21" s="187"/>
      <c r="D21" s="187"/>
      <c r="E21" s="187"/>
      <c r="F21" s="24">
        <v>0</v>
      </c>
      <c r="G21" s="24">
        <v>0</v>
      </c>
      <c r="H21" s="24">
        <v>0</v>
      </c>
      <c r="I21" s="24">
        <v>0</v>
      </c>
      <c r="J21" s="24">
        <v>0</v>
      </c>
    </row>
    <row r="22" spans="1:10" x14ac:dyDescent="0.25">
      <c r="A22" s="187" t="s">
        <v>20</v>
      </c>
      <c r="B22" s="187"/>
      <c r="C22" s="187"/>
      <c r="D22" s="187"/>
      <c r="E22" s="187"/>
      <c r="F22" s="24">
        <v>0</v>
      </c>
      <c r="G22" s="24">
        <v>0</v>
      </c>
      <c r="H22" s="24">
        <v>0</v>
      </c>
      <c r="I22" s="24">
        <v>0</v>
      </c>
      <c r="J22" s="24">
        <v>0</v>
      </c>
    </row>
    <row r="23" spans="1:10" ht="18.75" x14ac:dyDescent="0.25">
      <c r="A23" s="30"/>
      <c r="B23" s="28"/>
      <c r="C23" s="28"/>
      <c r="D23" s="28"/>
      <c r="E23" s="28"/>
      <c r="F23" s="28"/>
      <c r="G23" s="28"/>
      <c r="H23" s="29"/>
      <c r="I23" s="29"/>
      <c r="J23" s="29"/>
    </row>
    <row r="24" spans="1:10" ht="15.75" x14ac:dyDescent="0.25">
      <c r="A24" s="188" t="s">
        <v>21</v>
      </c>
      <c r="B24" s="188"/>
      <c r="C24" s="188"/>
      <c r="D24" s="188"/>
      <c r="E24" s="188"/>
      <c r="F24" s="188"/>
      <c r="G24" s="188"/>
      <c r="H24" s="188"/>
      <c r="I24" s="188"/>
      <c r="J24" s="188"/>
    </row>
    <row r="25" spans="1:10" ht="15.75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38.25" x14ac:dyDescent="0.25">
      <c r="A26" s="19"/>
      <c r="B26" s="20"/>
      <c r="C26" s="20"/>
      <c r="D26" s="21"/>
      <c r="E26" s="22"/>
      <c r="F26" s="23" t="s">
        <v>25</v>
      </c>
      <c r="G26" s="23" t="s">
        <v>26</v>
      </c>
      <c r="H26" s="23" t="s">
        <v>27</v>
      </c>
      <c r="I26" s="23" t="s">
        <v>8</v>
      </c>
      <c r="J26" s="23" t="s">
        <v>28</v>
      </c>
    </row>
    <row r="27" spans="1:10" ht="28.5" customHeight="1" x14ac:dyDescent="0.25">
      <c r="A27" s="189" t="s">
        <v>22</v>
      </c>
      <c r="B27" s="189"/>
      <c r="C27" s="189"/>
      <c r="D27" s="189"/>
      <c r="E27" s="189"/>
      <c r="F27" s="37">
        <v>1990.39</v>
      </c>
      <c r="G27" s="37">
        <v>9250</v>
      </c>
      <c r="H27" s="37">
        <v>0</v>
      </c>
      <c r="I27" s="37">
        <v>0</v>
      </c>
      <c r="J27" s="38">
        <v>0</v>
      </c>
    </row>
    <row r="28" spans="1:10" ht="30" customHeight="1" x14ac:dyDescent="0.25">
      <c r="A28" s="187" t="s">
        <v>23</v>
      </c>
      <c r="B28" s="187"/>
      <c r="C28" s="187"/>
      <c r="D28" s="187"/>
      <c r="E28" s="187"/>
      <c r="F28" s="35">
        <v>7258.08</v>
      </c>
      <c r="G28" s="35">
        <v>0</v>
      </c>
      <c r="H28" s="35">
        <v>0</v>
      </c>
      <c r="I28" s="35">
        <v>0</v>
      </c>
      <c r="J28" s="36">
        <v>0</v>
      </c>
    </row>
    <row r="29" spans="1:10" ht="39" customHeight="1" x14ac:dyDescent="0.25">
      <c r="A29" s="190" t="s">
        <v>24</v>
      </c>
      <c r="B29" s="190"/>
      <c r="C29" s="190"/>
      <c r="D29" s="190"/>
      <c r="E29" s="190"/>
      <c r="F29" s="35">
        <f>SUM(F27:F28)</f>
        <v>9248.4699999999993</v>
      </c>
      <c r="G29" s="35">
        <v>0</v>
      </c>
      <c r="H29" s="35">
        <v>0</v>
      </c>
      <c r="I29" s="35">
        <v>0</v>
      </c>
      <c r="J29" s="36">
        <v>0</v>
      </c>
    </row>
    <row r="30" spans="1:10" ht="15.75" x14ac:dyDescent="0.25">
      <c r="A30" s="31"/>
      <c r="B30" s="32"/>
      <c r="C30" s="32"/>
      <c r="D30" s="32"/>
      <c r="E30" s="32"/>
      <c r="F30" s="32"/>
      <c r="G30" s="32"/>
      <c r="H30" s="32"/>
      <c r="I30" s="32"/>
      <c r="J30" s="32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</sheetData>
  <mergeCells count="18">
    <mergeCell ref="A21:E21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2:E22"/>
    <mergeCell ref="A24:J24"/>
    <mergeCell ref="A27:E27"/>
    <mergeCell ref="A28:E28"/>
    <mergeCell ref="A29:E29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4"/>
  <sheetViews>
    <sheetView topLeftCell="A19" workbookViewId="0">
      <selection activeCell="M13" sqref="M13"/>
    </sheetView>
  </sheetViews>
  <sheetFormatPr defaultRowHeight="15" x14ac:dyDescent="0.25"/>
  <cols>
    <col min="1" max="2" width="4" customWidth="1"/>
    <col min="3" max="3" width="5.42578125" customWidth="1"/>
    <col min="4" max="4" width="5.7109375" customWidth="1"/>
    <col min="5" max="5" width="45" customWidth="1"/>
    <col min="6" max="10" width="13.7109375" customWidth="1"/>
  </cols>
  <sheetData>
    <row r="1" spans="1:10" ht="49.5" customHeight="1" x14ac:dyDescent="0.25">
      <c r="A1" s="188" t="s">
        <v>216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5.75" customHeight="1" x14ac:dyDescent="0.25">
      <c r="A2" s="31"/>
      <c r="B2" s="31"/>
      <c r="C2" s="31"/>
      <c r="D2" s="31"/>
      <c r="E2" s="31"/>
      <c r="F2" s="31"/>
      <c r="G2" s="31"/>
      <c r="H2" s="31"/>
      <c r="I2" s="82"/>
      <c r="J2" s="82"/>
    </row>
    <row r="3" spans="1:10" ht="15.75" customHeight="1" x14ac:dyDescent="0.25">
      <c r="A3" s="188" t="s">
        <v>6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5.75" customHeight="1" x14ac:dyDescent="0.25">
      <c r="A4" s="31"/>
      <c r="B4" s="31"/>
      <c r="C4" s="31"/>
      <c r="D4" s="31"/>
      <c r="E4" s="31"/>
      <c r="F4" s="31"/>
      <c r="G4" s="78"/>
      <c r="H4" s="78"/>
      <c r="I4" s="82"/>
      <c r="J4" s="82"/>
    </row>
    <row r="5" spans="1:10" ht="15.75" customHeight="1" x14ac:dyDescent="0.25">
      <c r="A5" s="188" t="s">
        <v>106</v>
      </c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5.75" customHeight="1" x14ac:dyDescent="0.25">
      <c r="A6" s="31"/>
      <c r="B6" s="31"/>
      <c r="C6" s="31"/>
      <c r="D6" s="31"/>
      <c r="E6" s="31"/>
      <c r="F6" s="31"/>
      <c r="G6" s="78"/>
      <c r="H6" s="78"/>
      <c r="I6" s="82"/>
      <c r="J6" s="82"/>
    </row>
    <row r="7" spans="1:10" ht="16.5" customHeight="1" x14ac:dyDescent="0.25">
      <c r="A7" s="188" t="s">
        <v>209</v>
      </c>
      <c r="B7" s="188"/>
      <c r="C7" s="188"/>
      <c r="D7" s="188"/>
      <c r="E7" s="188"/>
      <c r="F7" s="188"/>
      <c r="G7" s="188"/>
      <c r="H7" s="188"/>
      <c r="I7" s="188"/>
      <c r="J7" s="188"/>
    </row>
    <row r="8" spans="1:10" s="83" customFormat="1" ht="16.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10" ht="38.25" x14ac:dyDescent="0.25">
      <c r="A9" s="195" t="s">
        <v>29</v>
      </c>
      <c r="B9" s="196"/>
      <c r="C9" s="196"/>
      <c r="D9" s="196"/>
      <c r="E9" s="197"/>
      <c r="F9" s="81" t="s">
        <v>25</v>
      </c>
      <c r="G9" s="81" t="s">
        <v>26</v>
      </c>
      <c r="H9" s="81" t="s">
        <v>27</v>
      </c>
      <c r="I9" s="81" t="s">
        <v>8</v>
      </c>
      <c r="J9" s="81" t="s">
        <v>28</v>
      </c>
    </row>
    <row r="10" spans="1:10" x14ac:dyDescent="0.25">
      <c r="A10" s="195">
        <v>1</v>
      </c>
      <c r="B10" s="196"/>
      <c r="C10" s="196"/>
      <c r="D10" s="196"/>
      <c r="E10" s="197"/>
      <c r="F10" s="39">
        <v>2</v>
      </c>
      <c r="G10" s="39">
        <v>3</v>
      </c>
      <c r="H10" s="39">
        <v>4</v>
      </c>
      <c r="I10" s="39">
        <v>5</v>
      </c>
      <c r="J10" s="39">
        <v>6</v>
      </c>
    </row>
    <row r="11" spans="1:10" x14ac:dyDescent="0.25">
      <c r="A11" s="40"/>
      <c r="B11" s="40"/>
      <c r="C11" s="40"/>
      <c r="D11" s="40"/>
      <c r="E11" s="40" t="s">
        <v>30</v>
      </c>
      <c r="F11" s="41">
        <f>F12</f>
        <v>2819485.7</v>
      </c>
      <c r="G11" s="41">
        <f t="shared" ref="G11:J11" si="0">G12</f>
        <v>3496706</v>
      </c>
      <c r="H11" s="41">
        <f t="shared" si="0"/>
        <v>3502902</v>
      </c>
      <c r="I11" s="41">
        <f t="shared" si="0"/>
        <v>3502902</v>
      </c>
      <c r="J11" s="41">
        <f t="shared" si="0"/>
        <v>3502902</v>
      </c>
    </row>
    <row r="12" spans="1:10" x14ac:dyDescent="0.25">
      <c r="A12" s="40">
        <v>6</v>
      </c>
      <c r="B12" s="40"/>
      <c r="C12" s="40"/>
      <c r="D12" s="40"/>
      <c r="E12" s="40" t="s">
        <v>31</v>
      </c>
      <c r="F12" s="41">
        <f>F13+F17+F20+F23+F29</f>
        <v>2819485.7</v>
      </c>
      <c r="G12" s="41">
        <f t="shared" ref="G12:J12" si="1">G13+G17+G20+G23+G29</f>
        <v>3496706</v>
      </c>
      <c r="H12" s="41">
        <f t="shared" si="1"/>
        <v>3502902</v>
      </c>
      <c r="I12" s="41">
        <f t="shared" si="1"/>
        <v>3502902</v>
      </c>
      <c r="J12" s="41">
        <f t="shared" si="1"/>
        <v>3502902</v>
      </c>
    </row>
    <row r="13" spans="1:10" ht="25.5" x14ac:dyDescent="0.25">
      <c r="A13" s="42"/>
      <c r="B13" s="42">
        <v>63</v>
      </c>
      <c r="C13" s="42"/>
      <c r="D13" s="42"/>
      <c r="E13" s="42" t="s">
        <v>32</v>
      </c>
      <c r="F13" s="43">
        <f>F14</f>
        <v>2211669.7999999998</v>
      </c>
      <c r="G13" s="43">
        <f t="shared" ref="G13:J13" si="2">G14</f>
        <v>2637826</v>
      </c>
      <c r="H13" s="43">
        <f t="shared" si="2"/>
        <v>2672410</v>
      </c>
      <c r="I13" s="43">
        <f t="shared" si="2"/>
        <v>2672410</v>
      </c>
      <c r="J13" s="43">
        <f t="shared" si="2"/>
        <v>2672410</v>
      </c>
    </row>
    <row r="14" spans="1:10" ht="25.5" x14ac:dyDescent="0.25">
      <c r="A14" s="44"/>
      <c r="B14" s="44"/>
      <c r="C14" s="45">
        <v>636</v>
      </c>
      <c r="D14" s="45"/>
      <c r="E14" s="46" t="s">
        <v>33</v>
      </c>
      <c r="F14" s="47">
        <f>SUM(F15:F16)</f>
        <v>2211669.7999999998</v>
      </c>
      <c r="G14" s="47">
        <f t="shared" ref="G14:J14" si="3">SUM(G15:G16)</f>
        <v>2637826</v>
      </c>
      <c r="H14" s="48">
        <f t="shared" si="3"/>
        <v>2672410</v>
      </c>
      <c r="I14" s="48">
        <f t="shared" si="3"/>
        <v>2672410</v>
      </c>
      <c r="J14" s="48">
        <f t="shared" si="3"/>
        <v>2672410</v>
      </c>
    </row>
    <row r="15" spans="1:10" ht="25.5" x14ac:dyDescent="0.25">
      <c r="A15" s="49"/>
      <c r="B15" s="49"/>
      <c r="C15" s="8"/>
      <c r="D15" s="8">
        <v>6361</v>
      </c>
      <c r="E15" s="50" t="s">
        <v>34</v>
      </c>
      <c r="F15" s="51">
        <v>2168617.29</v>
      </c>
      <c r="G15" s="51">
        <v>2591766</v>
      </c>
      <c r="H15" s="52">
        <v>2625910</v>
      </c>
      <c r="I15" s="52">
        <v>2625910</v>
      </c>
      <c r="J15" s="52">
        <v>2625910</v>
      </c>
    </row>
    <row r="16" spans="1:10" ht="25.5" x14ac:dyDescent="0.25">
      <c r="A16" s="49"/>
      <c r="B16" s="53"/>
      <c r="C16" s="8"/>
      <c r="D16" s="8">
        <v>6362</v>
      </c>
      <c r="E16" s="50" t="s">
        <v>35</v>
      </c>
      <c r="F16" s="51">
        <v>43052.51</v>
      </c>
      <c r="G16" s="51">
        <v>46060</v>
      </c>
      <c r="H16" s="52">
        <v>46500</v>
      </c>
      <c r="I16" s="52">
        <v>46500</v>
      </c>
      <c r="J16" s="52">
        <v>46500</v>
      </c>
    </row>
    <row r="17" spans="1:10" x14ac:dyDescent="0.25">
      <c r="A17" s="54"/>
      <c r="B17" s="54">
        <v>64</v>
      </c>
      <c r="C17" s="55"/>
      <c r="D17" s="55"/>
      <c r="E17" s="42" t="s">
        <v>36</v>
      </c>
      <c r="F17" s="56">
        <f>F18</f>
        <v>0.34</v>
      </c>
      <c r="G17" s="56">
        <f t="shared" ref="G17:J18" si="4">G18</f>
        <v>0</v>
      </c>
      <c r="H17" s="56">
        <f t="shared" si="4"/>
        <v>0</v>
      </c>
      <c r="I17" s="56">
        <f t="shared" si="4"/>
        <v>0</v>
      </c>
      <c r="J17" s="56">
        <f t="shared" si="4"/>
        <v>0</v>
      </c>
    </row>
    <row r="18" spans="1:10" x14ac:dyDescent="0.25">
      <c r="A18" s="44"/>
      <c r="B18" s="44"/>
      <c r="C18" s="45">
        <v>641</v>
      </c>
      <c r="D18" s="45"/>
      <c r="E18" s="46" t="s">
        <v>37</v>
      </c>
      <c r="F18" s="47">
        <f>F19</f>
        <v>0.34</v>
      </c>
      <c r="G18" s="47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0" x14ac:dyDescent="0.25">
      <c r="A19" s="49"/>
      <c r="B19" s="49"/>
      <c r="C19" s="49"/>
      <c r="D19" s="8">
        <v>6413</v>
      </c>
      <c r="E19" s="9" t="s">
        <v>38</v>
      </c>
      <c r="F19" s="51">
        <v>0.34</v>
      </c>
      <c r="G19" s="51">
        <v>0</v>
      </c>
      <c r="H19" s="52">
        <v>0</v>
      </c>
      <c r="I19" s="52">
        <v>0</v>
      </c>
      <c r="J19" s="52">
        <v>0</v>
      </c>
    </row>
    <row r="20" spans="1:10" ht="25.5" x14ac:dyDescent="0.25">
      <c r="A20" s="54"/>
      <c r="B20" s="54">
        <v>65</v>
      </c>
      <c r="C20" s="54"/>
      <c r="D20" s="54"/>
      <c r="E20" s="57" t="s">
        <v>39</v>
      </c>
      <c r="F20" s="43">
        <f>F21</f>
        <v>52825.43</v>
      </c>
      <c r="G20" s="43">
        <f t="shared" ref="G20:J21" si="5">G21</f>
        <v>62088</v>
      </c>
      <c r="H20" s="58">
        <f t="shared" si="5"/>
        <v>57742</v>
      </c>
      <c r="I20" s="58">
        <f t="shared" si="5"/>
        <v>57742</v>
      </c>
      <c r="J20" s="58">
        <f t="shared" si="5"/>
        <v>57742</v>
      </c>
    </row>
    <row r="21" spans="1:10" x14ac:dyDescent="0.25">
      <c r="A21" s="44"/>
      <c r="B21" s="44"/>
      <c r="C21" s="44">
        <v>652</v>
      </c>
      <c r="D21" s="44"/>
      <c r="E21" s="46" t="s">
        <v>40</v>
      </c>
      <c r="F21" s="47">
        <f>F22</f>
        <v>52825.43</v>
      </c>
      <c r="G21" s="47">
        <f t="shared" si="5"/>
        <v>62088</v>
      </c>
      <c r="H21" s="48">
        <f t="shared" si="5"/>
        <v>57742</v>
      </c>
      <c r="I21" s="48">
        <f t="shared" si="5"/>
        <v>57742</v>
      </c>
      <c r="J21" s="48">
        <f t="shared" si="5"/>
        <v>57742</v>
      </c>
    </row>
    <row r="22" spans="1:10" x14ac:dyDescent="0.25">
      <c r="A22" s="49"/>
      <c r="B22" s="49"/>
      <c r="C22" s="49"/>
      <c r="D22" s="8">
        <v>6526</v>
      </c>
      <c r="E22" s="9" t="s">
        <v>41</v>
      </c>
      <c r="F22" s="51">
        <v>52825.43</v>
      </c>
      <c r="G22" s="51">
        <v>62088</v>
      </c>
      <c r="H22" s="52">
        <v>57742</v>
      </c>
      <c r="I22" s="52">
        <v>57742</v>
      </c>
      <c r="J22" s="52">
        <v>57742</v>
      </c>
    </row>
    <row r="23" spans="1:10" ht="38.25" x14ac:dyDescent="0.25">
      <c r="A23" s="54"/>
      <c r="B23" s="54">
        <v>66</v>
      </c>
      <c r="C23" s="54"/>
      <c r="D23" s="54"/>
      <c r="E23" s="57" t="s">
        <v>42</v>
      </c>
      <c r="F23" s="43">
        <f>F24+F26</f>
        <v>11664.6</v>
      </c>
      <c r="G23" s="43">
        <f t="shared" ref="G23:J23" si="6">G24+G26</f>
        <v>10662</v>
      </c>
      <c r="H23" s="58">
        <f t="shared" si="6"/>
        <v>6600</v>
      </c>
      <c r="I23" s="58">
        <f t="shared" si="6"/>
        <v>6600</v>
      </c>
      <c r="J23" s="58">
        <f t="shared" si="6"/>
        <v>6600</v>
      </c>
    </row>
    <row r="24" spans="1:10" ht="25.5" x14ac:dyDescent="0.25">
      <c r="A24" s="44"/>
      <c r="B24" s="44"/>
      <c r="C24" s="44">
        <v>661</v>
      </c>
      <c r="D24" s="44"/>
      <c r="E24" s="46" t="s">
        <v>43</v>
      </c>
      <c r="F24" s="47">
        <f>F25</f>
        <v>4265.3</v>
      </c>
      <c r="G24" s="47">
        <f t="shared" ref="G24:J24" si="7">G25</f>
        <v>4000</v>
      </c>
      <c r="H24" s="48">
        <f t="shared" si="7"/>
        <v>4100</v>
      </c>
      <c r="I24" s="48">
        <f t="shared" si="7"/>
        <v>4100</v>
      </c>
      <c r="J24" s="48">
        <f t="shared" si="7"/>
        <v>4100</v>
      </c>
    </row>
    <row r="25" spans="1:10" x14ac:dyDescent="0.25">
      <c r="A25" s="49"/>
      <c r="B25" s="49"/>
      <c r="C25" s="49"/>
      <c r="D25" s="8">
        <v>6615</v>
      </c>
      <c r="E25" s="9" t="s">
        <v>44</v>
      </c>
      <c r="F25" s="51">
        <v>4265.3</v>
      </c>
      <c r="G25" s="51">
        <v>4000</v>
      </c>
      <c r="H25" s="52">
        <v>4100</v>
      </c>
      <c r="I25" s="52">
        <v>4100</v>
      </c>
      <c r="J25" s="52">
        <v>4100</v>
      </c>
    </row>
    <row r="26" spans="1:10" ht="38.25" x14ac:dyDescent="0.25">
      <c r="A26" s="44"/>
      <c r="B26" s="44"/>
      <c r="C26" s="44">
        <v>663</v>
      </c>
      <c r="D26" s="44"/>
      <c r="E26" s="46" t="s">
        <v>45</v>
      </c>
      <c r="F26" s="47">
        <f>SUM(F27:F28)</f>
        <v>7399.3</v>
      </c>
      <c r="G26" s="47">
        <f t="shared" ref="G26:J26" si="8">SUM(G27:G28)</f>
        <v>6662</v>
      </c>
      <c r="H26" s="48">
        <f t="shared" si="8"/>
        <v>2500</v>
      </c>
      <c r="I26" s="48">
        <f t="shared" si="8"/>
        <v>2500</v>
      </c>
      <c r="J26" s="48">
        <f t="shared" si="8"/>
        <v>2500</v>
      </c>
    </row>
    <row r="27" spans="1:10" x14ac:dyDescent="0.25">
      <c r="A27" s="49"/>
      <c r="B27" s="49"/>
      <c r="C27" s="49"/>
      <c r="D27" s="8">
        <v>6631</v>
      </c>
      <c r="E27" s="9" t="s">
        <v>46</v>
      </c>
      <c r="F27" s="51">
        <v>100</v>
      </c>
      <c r="G27" s="51">
        <v>652</v>
      </c>
      <c r="H27" s="52">
        <v>0</v>
      </c>
      <c r="I27" s="52">
        <v>0</v>
      </c>
      <c r="J27" s="52">
        <v>0</v>
      </c>
    </row>
    <row r="28" spans="1:10" x14ac:dyDescent="0.25">
      <c r="A28" s="49"/>
      <c r="B28" s="49"/>
      <c r="C28" s="49"/>
      <c r="D28" s="8">
        <v>6632</v>
      </c>
      <c r="E28" s="9" t="s">
        <v>47</v>
      </c>
      <c r="F28" s="51">
        <v>7299.3</v>
      </c>
      <c r="G28" s="51">
        <v>6010</v>
      </c>
      <c r="H28" s="52">
        <v>2500</v>
      </c>
      <c r="I28" s="52">
        <v>2500</v>
      </c>
      <c r="J28" s="52">
        <v>2500</v>
      </c>
    </row>
    <row r="29" spans="1:10" ht="25.5" x14ac:dyDescent="0.25">
      <c r="A29" s="54"/>
      <c r="B29" s="54">
        <v>67</v>
      </c>
      <c r="C29" s="54"/>
      <c r="D29" s="54"/>
      <c r="E29" s="57" t="s">
        <v>48</v>
      </c>
      <c r="F29" s="43">
        <f>F30</f>
        <v>543325.53</v>
      </c>
      <c r="G29" s="43">
        <f t="shared" ref="G29:J29" si="9">G30</f>
        <v>786130</v>
      </c>
      <c r="H29" s="58">
        <f t="shared" si="9"/>
        <v>766150</v>
      </c>
      <c r="I29" s="58">
        <f t="shared" si="9"/>
        <v>766150</v>
      </c>
      <c r="J29" s="58">
        <f t="shared" si="9"/>
        <v>766150</v>
      </c>
    </row>
    <row r="30" spans="1:10" ht="25.5" x14ac:dyDescent="0.25">
      <c r="A30" s="44"/>
      <c r="B30" s="44"/>
      <c r="C30" s="44">
        <v>671</v>
      </c>
      <c r="D30" s="44"/>
      <c r="E30" s="46" t="s">
        <v>49</v>
      </c>
      <c r="F30" s="47">
        <f>SUM(F31:F32)</f>
        <v>543325.53</v>
      </c>
      <c r="G30" s="47">
        <f t="shared" ref="G30:J30" si="10">SUM(G31:G32)</f>
        <v>786130</v>
      </c>
      <c r="H30" s="48">
        <f t="shared" si="10"/>
        <v>766150</v>
      </c>
      <c r="I30" s="48">
        <f t="shared" si="10"/>
        <v>766150</v>
      </c>
      <c r="J30" s="48">
        <f t="shared" si="10"/>
        <v>766150</v>
      </c>
    </row>
    <row r="31" spans="1:10" ht="25.5" x14ac:dyDescent="0.25">
      <c r="A31" s="49"/>
      <c r="B31" s="49"/>
      <c r="C31" s="49"/>
      <c r="D31" s="8">
        <v>6711</v>
      </c>
      <c r="E31" s="9" t="s">
        <v>50</v>
      </c>
      <c r="F31" s="51">
        <v>516780.53</v>
      </c>
      <c r="G31" s="51">
        <v>759130</v>
      </c>
      <c r="H31" s="52">
        <v>736150</v>
      </c>
      <c r="I31" s="52">
        <v>736150</v>
      </c>
      <c r="J31" s="52">
        <v>736150</v>
      </c>
    </row>
    <row r="32" spans="1:10" ht="25.5" x14ac:dyDescent="0.25">
      <c r="A32" s="49"/>
      <c r="B32" s="49"/>
      <c r="C32" s="49"/>
      <c r="D32" s="8">
        <v>6712</v>
      </c>
      <c r="E32" s="9" t="s">
        <v>51</v>
      </c>
      <c r="F32" s="51">
        <v>26545</v>
      </c>
      <c r="G32" s="51">
        <v>27000</v>
      </c>
      <c r="H32" s="52">
        <v>30000</v>
      </c>
      <c r="I32" s="52">
        <v>30000</v>
      </c>
      <c r="J32" s="52">
        <v>30000</v>
      </c>
    </row>
    <row r="33" spans="1:10" ht="18" x14ac:dyDescent="0.25">
      <c r="A33" s="198"/>
      <c r="B33" s="198"/>
      <c r="C33" s="198"/>
      <c r="D33" s="198"/>
      <c r="E33" s="198"/>
      <c r="F33" s="198"/>
      <c r="G33" s="198"/>
      <c r="H33" s="198"/>
      <c r="I33" s="198"/>
      <c r="J33" s="198"/>
    </row>
    <row r="34" spans="1:10" ht="38.25" x14ac:dyDescent="0.25">
      <c r="A34" s="195" t="s">
        <v>29</v>
      </c>
      <c r="B34" s="196"/>
      <c r="C34" s="196"/>
      <c r="D34" s="196"/>
      <c r="E34" s="197"/>
      <c r="F34" s="81" t="s">
        <v>25</v>
      </c>
      <c r="G34" s="81" t="s">
        <v>26</v>
      </c>
      <c r="H34" s="81" t="s">
        <v>27</v>
      </c>
      <c r="I34" s="81" t="s">
        <v>8</v>
      </c>
      <c r="J34" s="81" t="s">
        <v>28</v>
      </c>
    </row>
    <row r="35" spans="1:10" x14ac:dyDescent="0.25">
      <c r="A35" s="195">
        <v>1</v>
      </c>
      <c r="B35" s="196"/>
      <c r="C35" s="196"/>
      <c r="D35" s="196"/>
      <c r="E35" s="197"/>
      <c r="F35" s="39">
        <v>2</v>
      </c>
      <c r="G35" s="39">
        <v>3</v>
      </c>
      <c r="H35" s="39">
        <v>4</v>
      </c>
      <c r="I35" s="39">
        <v>5</v>
      </c>
      <c r="J35" s="39">
        <v>6</v>
      </c>
    </row>
    <row r="36" spans="1:10" x14ac:dyDescent="0.25">
      <c r="A36" s="40"/>
      <c r="B36" s="40"/>
      <c r="C36" s="40"/>
      <c r="D36" s="40"/>
      <c r="E36" s="40" t="s">
        <v>52</v>
      </c>
      <c r="F36" s="41">
        <f>F37+F85</f>
        <v>2812227.6200000006</v>
      </c>
      <c r="G36" s="41">
        <f>G37+G85</f>
        <v>3505956</v>
      </c>
      <c r="H36" s="41">
        <f>H37+H85</f>
        <v>3502902</v>
      </c>
      <c r="I36" s="41">
        <f t="shared" ref="I36:J36" si="11">I37+I85</f>
        <v>3502902</v>
      </c>
      <c r="J36" s="41">
        <f t="shared" si="11"/>
        <v>3502902</v>
      </c>
    </row>
    <row r="37" spans="1:10" x14ac:dyDescent="0.25">
      <c r="A37" s="40">
        <v>3</v>
      </c>
      <c r="B37" s="40"/>
      <c r="C37" s="40"/>
      <c r="D37" s="40"/>
      <c r="E37" s="40" t="s">
        <v>53</v>
      </c>
      <c r="F37" s="41">
        <f>F38+F46+F74+F78+F82</f>
        <v>2730709.0600000005</v>
      </c>
      <c r="G37" s="41">
        <f>G38+G46+G74+G78+G82</f>
        <v>3417367</v>
      </c>
      <c r="H37" s="41">
        <f>H38+H46+H74+H78+H82</f>
        <v>3421502</v>
      </c>
      <c r="I37" s="41">
        <f t="shared" ref="I37:J37" si="12">I38+I46+I74+I78+I82</f>
        <v>3421502</v>
      </c>
      <c r="J37" s="41">
        <f t="shared" si="12"/>
        <v>3421502</v>
      </c>
    </row>
    <row r="38" spans="1:10" x14ac:dyDescent="0.25">
      <c r="A38" s="42"/>
      <c r="B38" s="42">
        <v>31</v>
      </c>
      <c r="C38" s="42"/>
      <c r="D38" s="42"/>
      <c r="E38" s="42" t="s">
        <v>54</v>
      </c>
      <c r="F38" s="43">
        <f t="shared" ref="F38:J38" si="13">F39+F42+F44</f>
        <v>2221900.7000000002</v>
      </c>
      <c r="G38" s="43">
        <f t="shared" si="13"/>
        <v>2799947</v>
      </c>
      <c r="H38" s="43">
        <f t="shared" si="13"/>
        <v>2915300</v>
      </c>
      <c r="I38" s="43">
        <f t="shared" si="13"/>
        <v>2915300</v>
      </c>
      <c r="J38" s="43">
        <f t="shared" si="13"/>
        <v>2915300</v>
      </c>
    </row>
    <row r="39" spans="1:10" x14ac:dyDescent="0.25">
      <c r="A39" s="44"/>
      <c r="B39" s="44"/>
      <c r="C39" s="44">
        <v>311</v>
      </c>
      <c r="D39" s="44"/>
      <c r="E39" s="44" t="s">
        <v>55</v>
      </c>
      <c r="F39" s="47">
        <f>F40</f>
        <v>1827585.04</v>
      </c>
      <c r="G39" s="47">
        <f t="shared" ref="G39" si="14">G40</f>
        <v>2311550</v>
      </c>
      <c r="H39" s="47">
        <f>SUM(H40:H41)</f>
        <v>2413951</v>
      </c>
      <c r="I39" s="47">
        <f t="shared" ref="I39:J39" si="15">SUM(I40:I41)</f>
        <v>2413951</v>
      </c>
      <c r="J39" s="47">
        <f t="shared" si="15"/>
        <v>2413951</v>
      </c>
    </row>
    <row r="40" spans="1:10" x14ac:dyDescent="0.25">
      <c r="A40" s="8"/>
      <c r="B40" s="8"/>
      <c r="C40" s="8"/>
      <c r="D40" s="8">
        <v>3111</v>
      </c>
      <c r="E40" s="8" t="s">
        <v>56</v>
      </c>
      <c r="F40" s="51">
        <v>1827585.04</v>
      </c>
      <c r="G40" s="51">
        <v>2311550</v>
      </c>
      <c r="H40" s="59">
        <v>2388951</v>
      </c>
      <c r="I40" s="59">
        <v>2388951</v>
      </c>
      <c r="J40" s="59">
        <v>2388951</v>
      </c>
    </row>
    <row r="41" spans="1:10" s="135" customFormat="1" x14ac:dyDescent="0.25">
      <c r="A41" s="136"/>
      <c r="B41" s="136"/>
      <c r="C41" s="136"/>
      <c r="D41" s="136">
        <v>3113</v>
      </c>
      <c r="E41" s="136" t="s">
        <v>208</v>
      </c>
      <c r="F41" s="51">
        <v>0</v>
      </c>
      <c r="G41" s="51">
        <v>0</v>
      </c>
      <c r="H41" s="59">
        <f>'Posebni dio'!H44+'Posebni dio'!H102</f>
        <v>25000</v>
      </c>
      <c r="I41" s="59">
        <f>'Posebni dio'!I44+'Posebni dio'!I102</f>
        <v>25000</v>
      </c>
      <c r="J41" s="59">
        <f>'Posebni dio'!J44+'Posebni dio'!J102</f>
        <v>25000</v>
      </c>
    </row>
    <row r="42" spans="1:10" x14ac:dyDescent="0.25">
      <c r="A42" s="45"/>
      <c r="B42" s="45"/>
      <c r="C42" s="45">
        <v>312</v>
      </c>
      <c r="D42" s="45"/>
      <c r="E42" s="45" t="s">
        <v>57</v>
      </c>
      <c r="F42" s="60">
        <f>F43</f>
        <v>94140.17</v>
      </c>
      <c r="G42" s="60">
        <f t="shared" ref="G42:J42" si="16">G43</f>
        <v>106972</v>
      </c>
      <c r="H42" s="60">
        <f t="shared" si="16"/>
        <v>106100</v>
      </c>
      <c r="I42" s="60">
        <f t="shared" si="16"/>
        <v>106100</v>
      </c>
      <c r="J42" s="60">
        <f t="shared" si="16"/>
        <v>106100</v>
      </c>
    </row>
    <row r="43" spans="1:10" x14ac:dyDescent="0.25">
      <c r="A43" s="8"/>
      <c r="B43" s="8"/>
      <c r="C43" s="8"/>
      <c r="D43" s="8">
        <v>3121</v>
      </c>
      <c r="E43" s="8" t="s">
        <v>57</v>
      </c>
      <c r="F43" s="51">
        <v>94140.17</v>
      </c>
      <c r="G43" s="51">
        <v>106972</v>
      </c>
      <c r="H43" s="59">
        <v>106100</v>
      </c>
      <c r="I43" s="59">
        <v>106100</v>
      </c>
      <c r="J43" s="59">
        <v>106100</v>
      </c>
    </row>
    <row r="44" spans="1:10" x14ac:dyDescent="0.25">
      <c r="A44" s="45"/>
      <c r="B44" s="45"/>
      <c r="C44" s="45">
        <v>313</v>
      </c>
      <c r="D44" s="45"/>
      <c r="E44" s="45" t="s">
        <v>58</v>
      </c>
      <c r="F44" s="60">
        <f>F45</f>
        <v>300175.49</v>
      </c>
      <c r="G44" s="60">
        <f t="shared" ref="G44:J44" si="17">G45</f>
        <v>381425</v>
      </c>
      <c r="H44" s="60">
        <f t="shared" si="17"/>
        <v>395249</v>
      </c>
      <c r="I44" s="60">
        <f t="shared" si="17"/>
        <v>395249</v>
      </c>
      <c r="J44" s="60">
        <f t="shared" si="17"/>
        <v>395249</v>
      </c>
    </row>
    <row r="45" spans="1:10" x14ac:dyDescent="0.25">
      <c r="A45" s="8"/>
      <c r="B45" s="8"/>
      <c r="C45" s="8"/>
      <c r="D45" s="8">
        <v>3132</v>
      </c>
      <c r="E45" s="8" t="s">
        <v>59</v>
      </c>
      <c r="F45" s="51">
        <v>300175.49</v>
      </c>
      <c r="G45" s="51">
        <v>381425</v>
      </c>
      <c r="H45" s="59">
        <v>395249</v>
      </c>
      <c r="I45" s="59">
        <v>395249</v>
      </c>
      <c r="J45" s="59">
        <v>395249</v>
      </c>
    </row>
    <row r="46" spans="1:10" x14ac:dyDescent="0.25">
      <c r="A46" s="54"/>
      <c r="B46" s="54">
        <v>32</v>
      </c>
      <c r="C46" s="55"/>
      <c r="D46" s="55"/>
      <c r="E46" s="54" t="s">
        <v>60</v>
      </c>
      <c r="F46" s="43">
        <f>F47+F51+F58+F68</f>
        <v>449451.16</v>
      </c>
      <c r="G46" s="43">
        <f t="shared" ref="G46:J46" si="18">G47+G51+G58+G68</f>
        <v>554550</v>
      </c>
      <c r="H46" s="43">
        <f t="shared" si="18"/>
        <v>501402</v>
      </c>
      <c r="I46" s="43">
        <f t="shared" si="18"/>
        <v>501402</v>
      </c>
      <c r="J46" s="43">
        <f t="shared" si="18"/>
        <v>501402</v>
      </c>
    </row>
    <row r="47" spans="1:10" x14ac:dyDescent="0.25">
      <c r="A47" s="44"/>
      <c r="B47" s="44"/>
      <c r="C47" s="44">
        <v>321</v>
      </c>
      <c r="D47" s="44"/>
      <c r="E47" s="44" t="s">
        <v>61</v>
      </c>
      <c r="F47" s="47">
        <f>SUM(F48:F50)</f>
        <v>51390.799999999996</v>
      </c>
      <c r="G47" s="47">
        <f t="shared" ref="G47:J47" si="19">SUM(G48:G50)</f>
        <v>61810</v>
      </c>
      <c r="H47" s="47">
        <f t="shared" si="19"/>
        <v>59710</v>
      </c>
      <c r="I47" s="47">
        <f t="shared" si="19"/>
        <v>59710</v>
      </c>
      <c r="J47" s="47">
        <f t="shared" si="19"/>
        <v>59710</v>
      </c>
    </row>
    <row r="48" spans="1:10" x14ac:dyDescent="0.25">
      <c r="A48" s="8"/>
      <c r="B48" s="61"/>
      <c r="C48" s="8"/>
      <c r="D48" s="8">
        <v>3211</v>
      </c>
      <c r="E48" s="9" t="s">
        <v>62</v>
      </c>
      <c r="F48" s="51">
        <v>11559.73</v>
      </c>
      <c r="G48" s="51">
        <v>11810</v>
      </c>
      <c r="H48" s="51">
        <v>11810</v>
      </c>
      <c r="I48" s="51">
        <v>11810</v>
      </c>
      <c r="J48" s="51">
        <v>11810</v>
      </c>
    </row>
    <row r="49" spans="1:10" ht="25.5" x14ac:dyDescent="0.25">
      <c r="A49" s="49"/>
      <c r="B49" s="53"/>
      <c r="C49" s="49"/>
      <c r="D49" s="8">
        <v>3212</v>
      </c>
      <c r="E49" s="9" t="s">
        <v>63</v>
      </c>
      <c r="F49" s="51">
        <v>38504.800000000003</v>
      </c>
      <c r="G49" s="51">
        <v>48700</v>
      </c>
      <c r="H49" s="52">
        <v>46600</v>
      </c>
      <c r="I49" s="52">
        <v>46600</v>
      </c>
      <c r="J49" s="52">
        <v>46600</v>
      </c>
    </row>
    <row r="50" spans="1:10" x14ac:dyDescent="0.25">
      <c r="A50" s="49"/>
      <c r="B50" s="53"/>
      <c r="C50" s="49"/>
      <c r="D50" s="49">
        <v>3213</v>
      </c>
      <c r="E50" s="9" t="s">
        <v>64</v>
      </c>
      <c r="F50" s="51">
        <v>1326.27</v>
      </c>
      <c r="G50" s="51">
        <v>1300</v>
      </c>
      <c r="H50" s="51">
        <v>1300</v>
      </c>
      <c r="I50" s="51">
        <v>1300</v>
      </c>
      <c r="J50" s="51">
        <v>1300</v>
      </c>
    </row>
    <row r="51" spans="1:10" x14ac:dyDescent="0.25">
      <c r="A51" s="44"/>
      <c r="B51" s="62"/>
      <c r="C51" s="44">
        <v>322</v>
      </c>
      <c r="D51" s="44"/>
      <c r="E51" s="46" t="s">
        <v>65</v>
      </c>
      <c r="F51" s="47">
        <f>SUM(F52:F57)</f>
        <v>277683.89999999997</v>
      </c>
      <c r="G51" s="47">
        <f t="shared" ref="G51:J51" si="20">SUM(G52:G57)</f>
        <v>288063</v>
      </c>
      <c r="H51" s="47">
        <f t="shared" si="20"/>
        <v>299555</v>
      </c>
      <c r="I51" s="47">
        <f t="shared" si="20"/>
        <v>299555</v>
      </c>
      <c r="J51" s="47">
        <f t="shared" si="20"/>
        <v>299555</v>
      </c>
    </row>
    <row r="52" spans="1:10" x14ac:dyDescent="0.25">
      <c r="A52" s="49"/>
      <c r="B52" s="53"/>
      <c r="C52" s="49"/>
      <c r="D52" s="8">
        <v>3221</v>
      </c>
      <c r="E52" s="9" t="s">
        <v>66</v>
      </c>
      <c r="F52" s="51">
        <v>27020.62</v>
      </c>
      <c r="G52" s="51">
        <v>27996</v>
      </c>
      <c r="H52" s="173">
        <v>26615</v>
      </c>
      <c r="I52" s="173">
        <v>26615</v>
      </c>
      <c r="J52" s="173">
        <f>'Posebni dio'!J17+'Posebni dio'!J64+'Posebni dio'!J75+'Posebni dio'!J91+'Posebni dio'!J111</f>
        <v>26615</v>
      </c>
    </row>
    <row r="53" spans="1:10" x14ac:dyDescent="0.25">
      <c r="A53" s="49"/>
      <c r="B53" s="53"/>
      <c r="C53" s="49"/>
      <c r="D53" s="8">
        <v>3222</v>
      </c>
      <c r="E53" s="9" t="s">
        <v>67</v>
      </c>
      <c r="F53" s="51">
        <v>199603.15</v>
      </c>
      <c r="G53" s="51">
        <v>207400</v>
      </c>
      <c r="H53" s="52">
        <v>218000</v>
      </c>
      <c r="I53" s="52">
        <v>218000</v>
      </c>
      <c r="J53" s="52">
        <v>218000</v>
      </c>
    </row>
    <row r="54" spans="1:10" x14ac:dyDescent="0.25">
      <c r="A54" s="49"/>
      <c r="B54" s="53"/>
      <c r="C54" s="49"/>
      <c r="D54" s="8">
        <v>3223</v>
      </c>
      <c r="E54" s="9" t="s">
        <v>68</v>
      </c>
      <c r="F54" s="51">
        <v>37593.03</v>
      </c>
      <c r="G54" s="51">
        <v>34024</v>
      </c>
      <c r="H54" s="52">
        <v>40040</v>
      </c>
      <c r="I54" s="52">
        <v>40040</v>
      </c>
      <c r="J54" s="52">
        <v>40040</v>
      </c>
    </row>
    <row r="55" spans="1:10" ht="25.5" x14ac:dyDescent="0.25">
      <c r="A55" s="49"/>
      <c r="B55" s="53"/>
      <c r="C55" s="49"/>
      <c r="D55" s="8">
        <v>3224</v>
      </c>
      <c r="E55" s="9" t="s">
        <v>69</v>
      </c>
      <c r="F55" s="51">
        <v>4557.7</v>
      </c>
      <c r="G55" s="51">
        <v>7000</v>
      </c>
      <c r="H55" s="52">
        <v>6000</v>
      </c>
      <c r="I55" s="52">
        <v>6000</v>
      </c>
      <c r="J55" s="52">
        <v>6000</v>
      </c>
    </row>
    <row r="56" spans="1:10" x14ac:dyDescent="0.25">
      <c r="A56" s="49"/>
      <c r="B56" s="53"/>
      <c r="C56" s="49"/>
      <c r="D56" s="8">
        <v>3225</v>
      </c>
      <c r="E56" s="9" t="s">
        <v>70</v>
      </c>
      <c r="F56" s="51">
        <v>7046.35</v>
      </c>
      <c r="G56" s="51">
        <v>9743</v>
      </c>
      <c r="H56" s="52">
        <v>7200</v>
      </c>
      <c r="I56" s="52">
        <v>7200</v>
      </c>
      <c r="J56" s="52">
        <v>7200</v>
      </c>
    </row>
    <row r="57" spans="1:10" x14ac:dyDescent="0.25">
      <c r="A57" s="49"/>
      <c r="B57" s="53"/>
      <c r="C57" s="49"/>
      <c r="D57" s="8">
        <v>3227</v>
      </c>
      <c r="E57" s="9" t="s">
        <v>71</v>
      </c>
      <c r="F57" s="51">
        <v>1863.05</v>
      </c>
      <c r="G57" s="51">
        <v>1900</v>
      </c>
      <c r="H57" s="52">
        <v>1700</v>
      </c>
      <c r="I57" s="52">
        <f>'Posebni dio'!I22+'Posebni dio'!I114</f>
        <v>1700</v>
      </c>
      <c r="J57" s="52">
        <f>'Posebni dio'!J22+'Posebni dio'!J114</f>
        <v>1700</v>
      </c>
    </row>
    <row r="58" spans="1:10" x14ac:dyDescent="0.25">
      <c r="A58" s="44"/>
      <c r="B58" s="62"/>
      <c r="C58" s="44">
        <v>323</v>
      </c>
      <c r="D58" s="44"/>
      <c r="E58" s="46" t="s">
        <v>72</v>
      </c>
      <c r="F58" s="47">
        <f>SUM(F59:F67)</f>
        <v>111761.62999999999</v>
      </c>
      <c r="G58" s="47">
        <f t="shared" ref="G58:J58" si="21">SUM(G59:G67)</f>
        <v>196678</v>
      </c>
      <c r="H58" s="47">
        <f t="shared" si="21"/>
        <v>135288</v>
      </c>
      <c r="I58" s="47">
        <f t="shared" si="21"/>
        <v>135288</v>
      </c>
      <c r="J58" s="47">
        <f t="shared" si="21"/>
        <v>135288</v>
      </c>
    </row>
    <row r="59" spans="1:10" x14ac:dyDescent="0.25">
      <c r="A59" s="49"/>
      <c r="B59" s="53"/>
      <c r="C59" s="49"/>
      <c r="D59" s="8">
        <v>3231</v>
      </c>
      <c r="E59" s="9" t="s">
        <v>73</v>
      </c>
      <c r="F59" s="51">
        <v>4423.45</v>
      </c>
      <c r="G59" s="51">
        <v>4800</v>
      </c>
      <c r="H59" s="52">
        <v>4800</v>
      </c>
      <c r="I59" s="52">
        <v>4800</v>
      </c>
      <c r="J59" s="52">
        <f>'Posebni dio'!J23+'Posebni dio'!J78</f>
        <v>4800</v>
      </c>
    </row>
    <row r="60" spans="1:10" x14ac:dyDescent="0.25">
      <c r="A60" s="49"/>
      <c r="B60" s="53"/>
      <c r="C60" s="49"/>
      <c r="D60" s="8">
        <v>3232</v>
      </c>
      <c r="E60" s="9" t="s">
        <v>74</v>
      </c>
      <c r="F60" s="51">
        <v>58706.89</v>
      </c>
      <c r="G60" s="51">
        <v>118865</v>
      </c>
      <c r="H60" s="52">
        <v>59077</v>
      </c>
      <c r="I60" s="52">
        <v>59077</v>
      </c>
      <c r="J60" s="52">
        <v>59077</v>
      </c>
    </row>
    <row r="61" spans="1:10" x14ac:dyDescent="0.25">
      <c r="A61" s="49"/>
      <c r="B61" s="53"/>
      <c r="C61" s="49"/>
      <c r="D61" s="8">
        <v>3233</v>
      </c>
      <c r="E61" s="9" t="s">
        <v>75</v>
      </c>
      <c r="F61" s="51">
        <v>127.44</v>
      </c>
      <c r="G61" s="51">
        <v>133</v>
      </c>
      <c r="H61" s="52">
        <v>133</v>
      </c>
      <c r="I61" s="52">
        <v>133</v>
      </c>
      <c r="J61" s="52">
        <v>133</v>
      </c>
    </row>
    <row r="62" spans="1:10" x14ac:dyDescent="0.25">
      <c r="A62" s="49"/>
      <c r="B62" s="53"/>
      <c r="C62" s="49"/>
      <c r="D62" s="8">
        <v>3234</v>
      </c>
      <c r="E62" s="9" t="s">
        <v>76</v>
      </c>
      <c r="F62" s="51">
        <v>23883.9</v>
      </c>
      <c r="G62" s="51">
        <v>23847</v>
      </c>
      <c r="H62" s="52">
        <v>23647</v>
      </c>
      <c r="I62" s="52">
        <v>23647</v>
      </c>
      <c r="J62" s="52">
        <v>23647</v>
      </c>
    </row>
    <row r="63" spans="1:10" x14ac:dyDescent="0.25">
      <c r="A63" s="49"/>
      <c r="B63" s="53"/>
      <c r="C63" s="49"/>
      <c r="D63" s="8">
        <v>3235</v>
      </c>
      <c r="E63" s="9" t="s">
        <v>77</v>
      </c>
      <c r="F63" s="51">
        <v>1457.75</v>
      </c>
      <c r="G63" s="51">
        <v>2132</v>
      </c>
      <c r="H63" s="52">
        <v>1830</v>
      </c>
      <c r="I63" s="52">
        <v>1830</v>
      </c>
      <c r="J63" s="52">
        <v>1830</v>
      </c>
    </row>
    <row r="64" spans="1:10" x14ac:dyDescent="0.25">
      <c r="A64" s="49"/>
      <c r="B64" s="53"/>
      <c r="C64" s="49"/>
      <c r="D64" s="8">
        <v>3236</v>
      </c>
      <c r="E64" s="9" t="s">
        <v>78</v>
      </c>
      <c r="F64" s="51">
        <v>935.93</v>
      </c>
      <c r="G64" s="51">
        <v>4100</v>
      </c>
      <c r="H64" s="52">
        <v>9100</v>
      </c>
      <c r="I64" s="52">
        <v>9100</v>
      </c>
      <c r="J64" s="52">
        <v>9100</v>
      </c>
    </row>
    <row r="65" spans="1:10" x14ac:dyDescent="0.25">
      <c r="A65" s="49"/>
      <c r="B65" s="53"/>
      <c r="C65" s="49"/>
      <c r="D65" s="8">
        <v>3237</v>
      </c>
      <c r="E65" s="9" t="s">
        <v>79</v>
      </c>
      <c r="F65" s="51">
        <v>274.31</v>
      </c>
      <c r="G65" s="51">
        <v>2736</v>
      </c>
      <c r="H65" s="52">
        <v>750</v>
      </c>
      <c r="I65" s="52">
        <v>750</v>
      </c>
      <c r="J65" s="52">
        <v>750</v>
      </c>
    </row>
    <row r="66" spans="1:10" x14ac:dyDescent="0.25">
      <c r="A66" s="49"/>
      <c r="B66" s="53"/>
      <c r="C66" s="49"/>
      <c r="D66" s="8">
        <v>3238</v>
      </c>
      <c r="E66" s="9" t="s">
        <v>80</v>
      </c>
      <c r="F66" s="51">
        <v>4322.6899999999996</v>
      </c>
      <c r="G66" s="51">
        <v>4865</v>
      </c>
      <c r="H66" s="52">
        <v>4500</v>
      </c>
      <c r="I66" s="52">
        <v>4500</v>
      </c>
      <c r="J66" s="52">
        <v>4500</v>
      </c>
    </row>
    <row r="67" spans="1:10" x14ac:dyDescent="0.25">
      <c r="A67" s="49"/>
      <c r="B67" s="53"/>
      <c r="C67" s="49"/>
      <c r="D67" s="8">
        <v>3239</v>
      </c>
      <c r="E67" s="9" t="s">
        <v>81</v>
      </c>
      <c r="F67" s="51">
        <v>17629.27</v>
      </c>
      <c r="G67" s="51">
        <v>35200</v>
      </c>
      <c r="H67" s="52">
        <v>31451</v>
      </c>
      <c r="I67" s="52">
        <v>31451</v>
      </c>
      <c r="J67" s="52">
        <v>31451</v>
      </c>
    </row>
    <row r="68" spans="1:10" x14ac:dyDescent="0.25">
      <c r="A68" s="44"/>
      <c r="B68" s="62"/>
      <c r="C68" s="44">
        <v>329</v>
      </c>
      <c r="D68" s="44"/>
      <c r="E68" s="46" t="s">
        <v>82</v>
      </c>
      <c r="F68" s="47">
        <f>SUM(F69:F73)</f>
        <v>8614.83</v>
      </c>
      <c r="G68" s="47">
        <f t="shared" ref="G68:J68" si="22">SUM(G69:G73)</f>
        <v>7999</v>
      </c>
      <c r="H68" s="47">
        <f t="shared" si="22"/>
        <v>6849</v>
      </c>
      <c r="I68" s="47">
        <f t="shared" si="22"/>
        <v>6849</v>
      </c>
      <c r="J68" s="47">
        <f t="shared" si="22"/>
        <v>6849</v>
      </c>
    </row>
    <row r="69" spans="1:10" x14ac:dyDescent="0.25">
      <c r="A69" s="49"/>
      <c r="B69" s="53"/>
      <c r="C69" s="49"/>
      <c r="D69" s="8">
        <v>3292</v>
      </c>
      <c r="E69" s="9" t="s">
        <v>83</v>
      </c>
      <c r="F69" s="51">
        <v>2636.53</v>
      </c>
      <c r="G69" s="51">
        <v>3000</v>
      </c>
      <c r="H69" s="52">
        <v>3000</v>
      </c>
      <c r="I69" s="52">
        <v>3000</v>
      </c>
      <c r="J69" s="52">
        <v>3000</v>
      </c>
    </row>
    <row r="70" spans="1:10" x14ac:dyDescent="0.25">
      <c r="A70" s="49"/>
      <c r="B70" s="53"/>
      <c r="C70" s="49"/>
      <c r="D70" s="8">
        <v>3293</v>
      </c>
      <c r="E70" s="9" t="s">
        <v>84</v>
      </c>
      <c r="F70" s="51">
        <v>1411.47</v>
      </c>
      <c r="G70" s="51">
        <v>1050</v>
      </c>
      <c r="H70" s="52">
        <v>0</v>
      </c>
      <c r="I70" s="52">
        <v>0</v>
      </c>
      <c r="J70" s="52">
        <v>0</v>
      </c>
    </row>
    <row r="71" spans="1:10" x14ac:dyDescent="0.25">
      <c r="A71" s="49"/>
      <c r="B71" s="53"/>
      <c r="C71" s="49"/>
      <c r="D71" s="8">
        <v>3294</v>
      </c>
      <c r="E71" s="9" t="s">
        <v>85</v>
      </c>
      <c r="F71" s="51">
        <v>298.08999999999997</v>
      </c>
      <c r="G71" s="51">
        <v>364</v>
      </c>
      <c r="H71" s="52">
        <v>364</v>
      </c>
      <c r="I71" s="52">
        <v>364</v>
      </c>
      <c r="J71" s="52">
        <v>364</v>
      </c>
    </row>
    <row r="72" spans="1:10" x14ac:dyDescent="0.25">
      <c r="A72" s="49"/>
      <c r="B72" s="53"/>
      <c r="C72" s="49"/>
      <c r="D72" s="8">
        <v>3295</v>
      </c>
      <c r="E72" s="9" t="s">
        <v>86</v>
      </c>
      <c r="F72" s="51">
        <v>3000.81</v>
      </c>
      <c r="G72" s="51">
        <v>2285</v>
      </c>
      <c r="H72" s="52">
        <v>2585</v>
      </c>
      <c r="I72" s="52">
        <v>2585</v>
      </c>
      <c r="J72" s="52">
        <v>2585</v>
      </c>
    </row>
    <row r="73" spans="1:10" x14ac:dyDescent="0.25">
      <c r="A73" s="49"/>
      <c r="B73" s="53"/>
      <c r="C73" s="49"/>
      <c r="D73" s="8">
        <v>3299</v>
      </c>
      <c r="E73" s="9" t="s">
        <v>82</v>
      </c>
      <c r="F73" s="51">
        <v>1267.93</v>
      </c>
      <c r="G73" s="51">
        <v>1300</v>
      </c>
      <c r="H73" s="52">
        <v>900</v>
      </c>
      <c r="I73" s="52">
        <v>900</v>
      </c>
      <c r="J73" s="52">
        <v>900</v>
      </c>
    </row>
    <row r="74" spans="1:10" x14ac:dyDescent="0.25">
      <c r="A74" s="54"/>
      <c r="B74" s="54">
        <v>34</v>
      </c>
      <c r="C74" s="54"/>
      <c r="D74" s="54"/>
      <c r="E74" s="57" t="s">
        <v>87</v>
      </c>
      <c r="F74" s="43">
        <f>F75</f>
        <v>1557</v>
      </c>
      <c r="G74" s="43">
        <f t="shared" ref="G74:J74" si="23">G75</f>
        <v>1400</v>
      </c>
      <c r="H74" s="43">
        <f t="shared" si="23"/>
        <v>1000</v>
      </c>
      <c r="I74" s="43">
        <f t="shared" si="23"/>
        <v>1000</v>
      </c>
      <c r="J74" s="43">
        <f t="shared" si="23"/>
        <v>1000</v>
      </c>
    </row>
    <row r="75" spans="1:10" x14ac:dyDescent="0.25">
      <c r="A75" s="44"/>
      <c r="B75" s="62"/>
      <c r="C75" s="44">
        <v>343</v>
      </c>
      <c r="D75" s="44"/>
      <c r="E75" s="46" t="s">
        <v>88</v>
      </c>
      <c r="F75" s="47">
        <f>SUM(F76:F77)</f>
        <v>1557</v>
      </c>
      <c r="G75" s="47">
        <f t="shared" ref="G75:J75" si="24">SUM(G76:G77)</f>
        <v>1400</v>
      </c>
      <c r="H75" s="47">
        <f t="shared" si="24"/>
        <v>1000</v>
      </c>
      <c r="I75" s="47">
        <f t="shared" si="24"/>
        <v>1000</v>
      </c>
      <c r="J75" s="47">
        <f t="shared" si="24"/>
        <v>1000</v>
      </c>
    </row>
    <row r="76" spans="1:10" x14ac:dyDescent="0.25">
      <c r="A76" s="49"/>
      <c r="B76" s="53"/>
      <c r="C76" s="49"/>
      <c r="D76" s="8">
        <v>3431</v>
      </c>
      <c r="E76" s="9" t="s">
        <v>89</v>
      </c>
      <c r="F76" s="51">
        <v>1400.84</v>
      </c>
      <c r="G76" s="51">
        <v>1400</v>
      </c>
      <c r="H76" s="52">
        <v>1000</v>
      </c>
      <c r="I76" s="52">
        <v>1000</v>
      </c>
      <c r="J76" s="52">
        <v>1000</v>
      </c>
    </row>
    <row r="77" spans="1:10" x14ac:dyDescent="0.25">
      <c r="A77" s="49"/>
      <c r="B77" s="53"/>
      <c r="C77" s="49"/>
      <c r="D77" s="8">
        <v>3433</v>
      </c>
      <c r="E77" s="9" t="s">
        <v>90</v>
      </c>
      <c r="F77" s="51">
        <v>156.16</v>
      </c>
      <c r="G77" s="51">
        <v>0</v>
      </c>
      <c r="H77" s="52">
        <v>0</v>
      </c>
      <c r="I77" s="52">
        <v>0</v>
      </c>
      <c r="J77" s="52">
        <v>0</v>
      </c>
    </row>
    <row r="78" spans="1:10" ht="25.5" x14ac:dyDescent="0.25">
      <c r="A78" s="63"/>
      <c r="B78" s="54">
        <v>37</v>
      </c>
      <c r="C78" s="54"/>
      <c r="D78" s="54"/>
      <c r="E78" s="57" t="s">
        <v>91</v>
      </c>
      <c r="F78" s="43">
        <f>F79</f>
        <v>56111.199999999997</v>
      </c>
      <c r="G78" s="43">
        <f t="shared" ref="G78:J78" si="25">G79</f>
        <v>59724</v>
      </c>
      <c r="H78" s="43">
        <f t="shared" si="25"/>
        <v>2000</v>
      </c>
      <c r="I78" s="43">
        <f t="shared" si="25"/>
        <v>2000</v>
      </c>
      <c r="J78" s="43">
        <f t="shared" si="25"/>
        <v>2000</v>
      </c>
    </row>
    <row r="79" spans="1:10" ht="25.5" x14ac:dyDescent="0.25">
      <c r="A79" s="44"/>
      <c r="B79" s="62"/>
      <c r="C79" s="44">
        <v>372</v>
      </c>
      <c r="D79" s="44"/>
      <c r="E79" s="46" t="s">
        <v>92</v>
      </c>
      <c r="F79" s="47">
        <f>SUM(F80:F81)</f>
        <v>56111.199999999997</v>
      </c>
      <c r="G79" s="47">
        <f t="shared" ref="G79:J79" si="26">SUM(G80:G81)</f>
        <v>59724</v>
      </c>
      <c r="H79" s="47">
        <f t="shared" si="26"/>
        <v>2000</v>
      </c>
      <c r="I79" s="47">
        <f t="shared" si="26"/>
        <v>2000</v>
      </c>
      <c r="J79" s="47">
        <f t="shared" si="26"/>
        <v>2000</v>
      </c>
    </row>
    <row r="80" spans="1:10" s="135" customFormat="1" x14ac:dyDescent="0.25">
      <c r="A80" s="49"/>
      <c r="B80" s="53"/>
      <c r="C80" s="49"/>
      <c r="D80" s="136">
        <v>3721</v>
      </c>
      <c r="E80" s="9" t="s">
        <v>212</v>
      </c>
      <c r="F80" s="51">
        <v>0</v>
      </c>
      <c r="G80" s="51">
        <v>53724</v>
      </c>
      <c r="H80" s="52">
        <f>'Posebni dio'!H60+'Posebni dio'!H166</f>
        <v>0</v>
      </c>
      <c r="I80" s="52">
        <f>'Posebni dio'!I60+'Posebni dio'!I166</f>
        <v>0</v>
      </c>
      <c r="J80" s="52">
        <f>'Posebni dio'!J60+'Posebni dio'!J166</f>
        <v>0</v>
      </c>
    </row>
    <row r="81" spans="1:10" x14ac:dyDescent="0.25">
      <c r="A81" s="49"/>
      <c r="B81" s="53"/>
      <c r="C81" s="49"/>
      <c r="D81" s="8">
        <v>3722</v>
      </c>
      <c r="E81" s="9" t="s">
        <v>93</v>
      </c>
      <c r="F81" s="51">
        <v>56111.199999999997</v>
      </c>
      <c r="G81" s="51">
        <v>6000</v>
      </c>
      <c r="H81" s="52">
        <v>2000</v>
      </c>
      <c r="I81" s="52">
        <v>2000</v>
      </c>
      <c r="J81" s="52">
        <v>2000</v>
      </c>
    </row>
    <row r="82" spans="1:10" x14ac:dyDescent="0.25">
      <c r="A82" s="63"/>
      <c r="B82" s="54">
        <v>38</v>
      </c>
      <c r="C82" s="54"/>
      <c r="D82" s="54"/>
      <c r="E82" s="57" t="s">
        <v>94</v>
      </c>
      <c r="F82" s="43">
        <f>F83</f>
        <v>1689</v>
      </c>
      <c r="G82" s="43">
        <f t="shared" ref="G82:J83" si="27">G83</f>
        <v>1746</v>
      </c>
      <c r="H82" s="43">
        <f t="shared" si="27"/>
        <v>1800</v>
      </c>
      <c r="I82" s="43">
        <f t="shared" si="27"/>
        <v>1800</v>
      </c>
      <c r="J82" s="43">
        <f t="shared" si="27"/>
        <v>1800</v>
      </c>
    </row>
    <row r="83" spans="1:10" x14ac:dyDescent="0.25">
      <c r="A83" s="44"/>
      <c r="B83" s="62"/>
      <c r="C83" s="44">
        <v>381</v>
      </c>
      <c r="D83" s="44"/>
      <c r="E83" s="46" t="s">
        <v>46</v>
      </c>
      <c r="F83" s="47">
        <f>F84</f>
        <v>1689</v>
      </c>
      <c r="G83" s="47">
        <f t="shared" si="27"/>
        <v>1746</v>
      </c>
      <c r="H83" s="47">
        <f t="shared" si="27"/>
        <v>1800</v>
      </c>
      <c r="I83" s="47">
        <f t="shared" si="27"/>
        <v>1800</v>
      </c>
      <c r="J83" s="47">
        <f t="shared" si="27"/>
        <v>1800</v>
      </c>
    </row>
    <row r="84" spans="1:10" x14ac:dyDescent="0.25">
      <c r="A84" s="49"/>
      <c r="B84" s="53"/>
      <c r="C84" s="8"/>
      <c r="D84" s="8">
        <v>3812</v>
      </c>
      <c r="E84" s="8" t="s">
        <v>95</v>
      </c>
      <c r="F84" s="51">
        <v>1689</v>
      </c>
      <c r="G84" s="51">
        <v>1746</v>
      </c>
      <c r="H84" s="52">
        <v>1800</v>
      </c>
      <c r="I84" s="52">
        <v>1800</v>
      </c>
      <c r="J84" s="52">
        <v>1800</v>
      </c>
    </row>
    <row r="85" spans="1:10" x14ac:dyDescent="0.25">
      <c r="A85" s="64">
        <v>4</v>
      </c>
      <c r="B85" s="64"/>
      <c r="C85" s="64"/>
      <c r="D85" s="64"/>
      <c r="E85" s="65" t="s">
        <v>96</v>
      </c>
      <c r="F85" s="41">
        <f>F86</f>
        <v>81518.559999999998</v>
      </c>
      <c r="G85" s="41">
        <f t="shared" ref="G85:J85" si="28">G86</f>
        <v>88589</v>
      </c>
      <c r="H85" s="41">
        <f t="shared" si="28"/>
        <v>81400</v>
      </c>
      <c r="I85" s="41">
        <f t="shared" si="28"/>
        <v>81400</v>
      </c>
      <c r="J85" s="41">
        <f t="shared" si="28"/>
        <v>81400</v>
      </c>
    </row>
    <row r="86" spans="1:10" ht="25.5" x14ac:dyDescent="0.25">
      <c r="A86" s="42"/>
      <c r="B86" s="42">
        <v>42</v>
      </c>
      <c r="C86" s="42"/>
      <c r="D86" s="42"/>
      <c r="E86" s="66" t="s">
        <v>97</v>
      </c>
      <c r="F86" s="43">
        <f>F87+F93</f>
        <v>81518.559999999998</v>
      </c>
      <c r="G86" s="43">
        <f t="shared" ref="G86:J86" si="29">G87+G93</f>
        <v>88589</v>
      </c>
      <c r="H86" s="43">
        <f t="shared" si="29"/>
        <v>81400</v>
      </c>
      <c r="I86" s="43">
        <f t="shared" si="29"/>
        <v>81400</v>
      </c>
      <c r="J86" s="43">
        <f t="shared" si="29"/>
        <v>81400</v>
      </c>
    </row>
    <row r="87" spans="1:10" x14ac:dyDescent="0.25">
      <c r="A87" s="67"/>
      <c r="B87" s="67"/>
      <c r="C87" s="44">
        <v>422</v>
      </c>
      <c r="D87" s="44"/>
      <c r="E87" s="44" t="s">
        <v>98</v>
      </c>
      <c r="F87" s="47">
        <f>SUM(F88:F92)</f>
        <v>36878.26</v>
      </c>
      <c r="G87" s="47">
        <f t="shared" ref="G87:J87" si="30">SUM(G88:G92)</f>
        <v>43789</v>
      </c>
      <c r="H87" s="47">
        <f t="shared" si="30"/>
        <v>34600</v>
      </c>
      <c r="I87" s="47">
        <f t="shared" si="30"/>
        <v>34600</v>
      </c>
      <c r="J87" s="47">
        <f t="shared" si="30"/>
        <v>34600</v>
      </c>
    </row>
    <row r="88" spans="1:10" x14ac:dyDescent="0.25">
      <c r="A88" s="68"/>
      <c r="B88" s="68"/>
      <c r="C88" s="49"/>
      <c r="D88" s="136">
        <v>4221</v>
      </c>
      <c r="E88" s="8" t="s">
        <v>99</v>
      </c>
      <c r="F88" s="51">
        <v>31035.02</v>
      </c>
      <c r="G88" s="51">
        <v>30397</v>
      </c>
      <c r="H88" s="52">
        <v>25700</v>
      </c>
      <c r="I88" s="52">
        <v>25700</v>
      </c>
      <c r="J88" s="52">
        <v>25700</v>
      </c>
    </row>
    <row r="89" spans="1:10" x14ac:dyDescent="0.25">
      <c r="A89" s="69"/>
      <c r="B89" s="69"/>
      <c r="C89" s="69"/>
      <c r="D89" s="182">
        <v>4222</v>
      </c>
      <c r="E89" s="70" t="s">
        <v>100</v>
      </c>
      <c r="F89" s="52">
        <v>807.38</v>
      </c>
      <c r="G89" s="52">
        <v>1973</v>
      </c>
      <c r="H89" s="52">
        <v>1000</v>
      </c>
      <c r="I89" s="52">
        <v>1000</v>
      </c>
      <c r="J89" s="52">
        <v>1000</v>
      </c>
    </row>
    <row r="90" spans="1:10" x14ac:dyDescent="0.25">
      <c r="A90" s="69"/>
      <c r="B90" s="69"/>
      <c r="C90" s="69"/>
      <c r="D90" s="182">
        <v>4223</v>
      </c>
      <c r="E90" s="70" t="s">
        <v>101</v>
      </c>
      <c r="F90" s="52">
        <v>4476.25</v>
      </c>
      <c r="G90" s="52">
        <v>5200</v>
      </c>
      <c r="H90" s="52">
        <v>6400</v>
      </c>
      <c r="I90" s="52">
        <v>6400</v>
      </c>
      <c r="J90" s="52">
        <v>6400</v>
      </c>
    </row>
    <row r="91" spans="1:10" x14ac:dyDescent="0.25">
      <c r="A91" s="71"/>
      <c r="B91" s="71"/>
      <c r="C91" s="71"/>
      <c r="D91" s="183">
        <v>4226</v>
      </c>
      <c r="E91" s="72" t="s">
        <v>102</v>
      </c>
      <c r="F91" s="73">
        <v>0</v>
      </c>
      <c r="G91" s="73">
        <v>5220</v>
      </c>
      <c r="H91" s="73">
        <v>1500</v>
      </c>
      <c r="I91" s="73">
        <v>1500</v>
      </c>
      <c r="J91" s="73">
        <v>1500</v>
      </c>
    </row>
    <row r="92" spans="1:10" x14ac:dyDescent="0.25">
      <c r="A92" s="71"/>
      <c r="B92" s="71"/>
      <c r="C92" s="71"/>
      <c r="D92" s="183">
        <v>4227</v>
      </c>
      <c r="E92" s="72" t="s">
        <v>103</v>
      </c>
      <c r="F92" s="73">
        <v>559.61</v>
      </c>
      <c r="G92" s="73">
        <v>999</v>
      </c>
      <c r="H92" s="73">
        <v>0</v>
      </c>
      <c r="I92" s="73">
        <v>0</v>
      </c>
      <c r="J92" s="73">
        <v>0</v>
      </c>
    </row>
    <row r="93" spans="1:10" ht="25.5" x14ac:dyDescent="0.25">
      <c r="A93" s="74"/>
      <c r="B93" s="74"/>
      <c r="C93" s="75">
        <v>424</v>
      </c>
      <c r="D93" s="75"/>
      <c r="E93" s="75" t="s">
        <v>104</v>
      </c>
      <c r="F93" s="76">
        <f>F94</f>
        <v>44640.3</v>
      </c>
      <c r="G93" s="76">
        <f t="shared" ref="G93:J93" si="31">G94</f>
        <v>44800</v>
      </c>
      <c r="H93" s="76">
        <f t="shared" si="31"/>
        <v>46800</v>
      </c>
      <c r="I93" s="76">
        <f t="shared" si="31"/>
        <v>46800</v>
      </c>
      <c r="J93" s="76">
        <f t="shared" si="31"/>
        <v>46800</v>
      </c>
    </row>
    <row r="94" spans="1:10" x14ac:dyDescent="0.25">
      <c r="A94" s="69"/>
      <c r="B94" s="69"/>
      <c r="C94" s="69"/>
      <c r="D94" s="70">
        <v>4241</v>
      </c>
      <c r="E94" s="70" t="s">
        <v>105</v>
      </c>
      <c r="F94" s="52">
        <v>44640.3</v>
      </c>
      <c r="G94" s="52">
        <v>44800</v>
      </c>
      <c r="H94" s="52">
        <v>46800</v>
      </c>
      <c r="I94" s="52">
        <v>46800</v>
      </c>
      <c r="J94" s="52">
        <v>46800</v>
      </c>
    </row>
  </sheetData>
  <mergeCells count="9">
    <mergeCell ref="A35:E35"/>
    <mergeCell ref="A1:J1"/>
    <mergeCell ref="A3:J3"/>
    <mergeCell ref="A5:J5"/>
    <mergeCell ref="A7:J7"/>
    <mergeCell ref="A9:E9"/>
    <mergeCell ref="A10:E10"/>
    <mergeCell ref="A33:J33"/>
    <mergeCell ref="A34:E34"/>
  </mergeCells>
  <pageMargins left="0.7" right="0.7" top="0.75" bottom="0.75" header="0.3" footer="0.3"/>
  <pageSetup paperSize="9" scale="65" fitToHeight="0" orientation="portrait" r:id="rId1"/>
  <ignoredErrors>
    <ignoredError sqref="G12:J12 F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6"/>
  <sheetViews>
    <sheetView workbookViewId="0">
      <selection activeCell="I11" sqref="I11"/>
    </sheetView>
  </sheetViews>
  <sheetFormatPr defaultRowHeight="15" x14ac:dyDescent="0.25"/>
  <cols>
    <col min="1" max="1" width="37.7109375" customWidth="1"/>
    <col min="2" max="6" width="13.7109375" customWidth="1"/>
  </cols>
  <sheetData>
    <row r="1" spans="1:10" ht="32.25" customHeight="1" x14ac:dyDescent="0.25">
      <c r="A1" s="188" t="s">
        <v>216</v>
      </c>
      <c r="B1" s="188"/>
      <c r="C1" s="188"/>
      <c r="D1" s="188"/>
      <c r="E1" s="188"/>
      <c r="F1" s="188"/>
      <c r="G1" s="108"/>
      <c r="H1" s="108"/>
      <c r="I1" s="108"/>
      <c r="J1" s="108"/>
    </row>
    <row r="2" spans="1:10" ht="15.75" x14ac:dyDescent="0.25">
      <c r="A2" s="31"/>
      <c r="B2" s="31"/>
      <c r="C2" s="31"/>
      <c r="D2" s="31"/>
      <c r="E2" s="31"/>
      <c r="F2" s="31"/>
    </row>
    <row r="3" spans="1:10" ht="15.75" x14ac:dyDescent="0.25">
      <c r="A3" s="188" t="s">
        <v>6</v>
      </c>
      <c r="B3" s="188"/>
      <c r="C3" s="188"/>
      <c r="D3" s="188"/>
      <c r="E3" s="188"/>
      <c r="F3" s="188"/>
    </row>
    <row r="4" spans="1:10" ht="15.75" x14ac:dyDescent="0.25">
      <c r="A4" s="111"/>
      <c r="B4" s="31"/>
      <c r="C4" s="31"/>
      <c r="D4" s="31"/>
      <c r="E4" s="78"/>
      <c r="F4" s="78"/>
    </row>
    <row r="5" spans="1:10" ht="15.75" x14ac:dyDescent="0.25">
      <c r="A5" s="188" t="s">
        <v>106</v>
      </c>
      <c r="B5" s="188"/>
      <c r="C5" s="188"/>
      <c r="D5" s="188"/>
      <c r="E5" s="188"/>
      <c r="F5" s="188"/>
    </row>
    <row r="6" spans="1:10" ht="15.75" x14ac:dyDescent="0.25">
      <c r="A6" s="31"/>
      <c r="B6" s="31"/>
      <c r="C6" s="31"/>
      <c r="D6" s="31"/>
      <c r="E6" s="78"/>
      <c r="F6" s="78"/>
    </row>
    <row r="7" spans="1:10" ht="15.75" x14ac:dyDescent="0.25">
      <c r="A7" s="188" t="s">
        <v>107</v>
      </c>
      <c r="B7" s="188"/>
      <c r="C7" s="188"/>
      <c r="D7" s="188"/>
      <c r="E7" s="188"/>
      <c r="F7" s="188"/>
    </row>
    <row r="8" spans="1:10" ht="15.75" x14ac:dyDescent="0.25">
      <c r="A8" s="111"/>
      <c r="B8" s="111"/>
      <c r="C8" s="111"/>
      <c r="D8" s="111"/>
      <c r="E8" s="111"/>
      <c r="F8" s="111"/>
    </row>
    <row r="9" spans="1:10" ht="15.75" x14ac:dyDescent="0.25">
      <c r="A9" s="109"/>
      <c r="B9" s="109"/>
      <c r="C9" s="109"/>
      <c r="D9" s="110"/>
      <c r="E9" s="110"/>
      <c r="F9" s="110"/>
    </row>
    <row r="10" spans="1:10" ht="16.5" thickBot="1" x14ac:dyDescent="0.3">
      <c r="A10" s="77"/>
      <c r="B10" s="77"/>
      <c r="C10" s="77"/>
      <c r="D10" s="90"/>
      <c r="E10" s="90"/>
      <c r="F10" s="90"/>
    </row>
    <row r="11" spans="1:10" ht="39" thickBot="1" x14ac:dyDescent="0.3">
      <c r="A11" s="87" t="s">
        <v>29</v>
      </c>
      <c r="B11" s="128" t="s">
        <v>25</v>
      </c>
      <c r="C11" s="128" t="s">
        <v>26</v>
      </c>
      <c r="D11" s="128" t="s">
        <v>27</v>
      </c>
      <c r="E11" s="128" t="s">
        <v>8</v>
      </c>
      <c r="F11" s="129" t="s">
        <v>28</v>
      </c>
    </row>
    <row r="12" spans="1:10" ht="15.75" thickBot="1" x14ac:dyDescent="0.3">
      <c r="A12" s="86">
        <v>1</v>
      </c>
      <c r="B12" s="91">
        <v>2</v>
      </c>
      <c r="C12" s="91">
        <v>3</v>
      </c>
      <c r="D12" s="91">
        <v>4</v>
      </c>
      <c r="E12" s="91">
        <v>5</v>
      </c>
      <c r="F12" s="85">
        <v>6</v>
      </c>
    </row>
    <row r="13" spans="1:10" ht="15.75" thickBot="1" x14ac:dyDescent="0.3">
      <c r="A13" s="84" t="s">
        <v>108</v>
      </c>
      <c r="B13" s="88">
        <f>SUM(B14+B16+B18+B20+B25+B27)</f>
        <v>2821476.0900000003</v>
      </c>
      <c r="C13" s="88">
        <f t="shared" ref="C13:F13" si="0">SUM(C14+C16+C18+C20+C25+C27)</f>
        <v>3505956</v>
      </c>
      <c r="D13" s="88">
        <f t="shared" si="0"/>
        <v>3502902</v>
      </c>
      <c r="E13" s="88">
        <f t="shared" si="0"/>
        <v>3502902</v>
      </c>
      <c r="F13" s="88">
        <f t="shared" si="0"/>
        <v>3502902</v>
      </c>
    </row>
    <row r="14" spans="1:10" x14ac:dyDescent="0.25">
      <c r="A14" s="89" t="s">
        <v>109</v>
      </c>
      <c r="B14" s="80">
        <f>B15</f>
        <v>316861.28999999998</v>
      </c>
      <c r="C14" s="80">
        <f t="shared" ref="C14:F14" si="1">C15</f>
        <v>521367</v>
      </c>
      <c r="D14" s="80">
        <f t="shared" si="1"/>
        <v>477414</v>
      </c>
      <c r="E14" s="80">
        <f t="shared" si="1"/>
        <v>477414</v>
      </c>
      <c r="F14" s="174">
        <f t="shared" si="1"/>
        <v>477414</v>
      </c>
    </row>
    <row r="15" spans="1:10" x14ac:dyDescent="0.25">
      <c r="A15" s="79" t="s">
        <v>110</v>
      </c>
      <c r="B15" s="92">
        <v>316861.28999999998</v>
      </c>
      <c r="C15" s="92">
        <v>521367</v>
      </c>
      <c r="D15" s="93">
        <v>477414</v>
      </c>
      <c r="E15" s="93">
        <v>477414</v>
      </c>
      <c r="F15" s="93">
        <v>477414</v>
      </c>
    </row>
    <row r="16" spans="1:10" x14ac:dyDescent="0.25">
      <c r="A16" s="94" t="s">
        <v>111</v>
      </c>
      <c r="B16" s="95">
        <f>SUM(B17:B17)</f>
        <v>4265.3</v>
      </c>
      <c r="C16" s="95">
        <f>SUM(C17:C17)</f>
        <v>4000</v>
      </c>
      <c r="D16" s="95">
        <f>SUM(D17:D17)</f>
        <v>4100</v>
      </c>
      <c r="E16" s="95">
        <f t="shared" ref="E16:F16" si="2">SUM(E17:E17)</f>
        <v>4100</v>
      </c>
      <c r="F16" s="175">
        <f t="shared" si="2"/>
        <v>4100</v>
      </c>
    </row>
    <row r="17" spans="1:6" x14ac:dyDescent="0.25">
      <c r="A17" s="96" t="s">
        <v>112</v>
      </c>
      <c r="B17" s="92">
        <v>4265.3</v>
      </c>
      <c r="C17" s="92">
        <v>4000</v>
      </c>
      <c r="D17" s="93">
        <f>D33</f>
        <v>4100</v>
      </c>
      <c r="E17" s="93">
        <f t="shared" ref="E17:F17" si="3">E33</f>
        <v>4100</v>
      </c>
      <c r="F17" s="93">
        <f t="shared" si="3"/>
        <v>4100</v>
      </c>
    </row>
    <row r="18" spans="1:6" x14ac:dyDescent="0.25">
      <c r="A18" s="94" t="s">
        <v>113</v>
      </c>
      <c r="B18" s="95">
        <f>B19</f>
        <v>187555</v>
      </c>
      <c r="C18" s="95">
        <f t="shared" ref="C18:F18" si="4">C19</f>
        <v>200000</v>
      </c>
      <c r="D18" s="95">
        <f t="shared" si="4"/>
        <v>214000</v>
      </c>
      <c r="E18" s="95">
        <f t="shared" si="4"/>
        <v>214000</v>
      </c>
      <c r="F18" s="175">
        <f t="shared" si="4"/>
        <v>214000</v>
      </c>
    </row>
    <row r="19" spans="1:6" x14ac:dyDescent="0.25">
      <c r="A19" s="96" t="s">
        <v>114</v>
      </c>
      <c r="B19" s="92">
        <v>187555</v>
      </c>
      <c r="C19" s="92">
        <v>200000</v>
      </c>
      <c r="D19" s="93">
        <v>214000</v>
      </c>
      <c r="E19" s="93">
        <v>214000</v>
      </c>
      <c r="F19" s="93">
        <v>214000</v>
      </c>
    </row>
    <row r="20" spans="1:6" x14ac:dyDescent="0.25">
      <c r="A20" s="94" t="s">
        <v>115</v>
      </c>
      <c r="B20" s="95">
        <f>SUM(B21:B24)</f>
        <v>2027747.49</v>
      </c>
      <c r="C20" s="95">
        <f t="shared" ref="C20:F20" si="5">SUM(C21:C24)</f>
        <v>2475863</v>
      </c>
      <c r="D20" s="95">
        <f t="shared" si="5"/>
        <v>2513761</v>
      </c>
      <c r="E20" s="95">
        <f t="shared" si="5"/>
        <v>2513761</v>
      </c>
      <c r="F20" s="175">
        <f t="shared" si="5"/>
        <v>2513761</v>
      </c>
    </row>
    <row r="21" spans="1:6" x14ac:dyDescent="0.25">
      <c r="A21" s="96" t="s">
        <v>116</v>
      </c>
      <c r="B21" s="92">
        <v>232.22</v>
      </c>
      <c r="C21" s="92">
        <v>275</v>
      </c>
      <c r="D21" s="92">
        <v>275</v>
      </c>
      <c r="E21" s="92">
        <v>275</v>
      </c>
      <c r="F21" s="92">
        <v>275</v>
      </c>
    </row>
    <row r="22" spans="1:6" x14ac:dyDescent="0.25">
      <c r="A22" s="96" t="s">
        <v>117</v>
      </c>
      <c r="B22" s="92">
        <v>38677.019999999997</v>
      </c>
      <c r="C22" s="92">
        <v>64488</v>
      </c>
      <c r="D22" s="92">
        <v>0</v>
      </c>
      <c r="E22" s="92">
        <v>0</v>
      </c>
      <c r="F22" s="92">
        <v>0</v>
      </c>
    </row>
    <row r="23" spans="1:6" s="135" customFormat="1" x14ac:dyDescent="0.25">
      <c r="A23" s="96" t="s">
        <v>215</v>
      </c>
      <c r="B23" s="92">
        <v>0</v>
      </c>
      <c r="C23" s="92">
        <v>0</v>
      </c>
      <c r="D23" s="93">
        <v>74461</v>
      </c>
      <c r="E23" s="93">
        <v>74461</v>
      </c>
      <c r="F23" s="93">
        <v>74461</v>
      </c>
    </row>
    <row r="24" spans="1:6" ht="25.5" x14ac:dyDescent="0.25">
      <c r="A24" s="96" t="s">
        <v>118</v>
      </c>
      <c r="B24" s="92">
        <v>1988838.25</v>
      </c>
      <c r="C24" s="92">
        <v>2411100</v>
      </c>
      <c r="D24" s="93">
        <v>2439025</v>
      </c>
      <c r="E24" s="93">
        <v>2439025</v>
      </c>
      <c r="F24" s="172">
        <v>2439025</v>
      </c>
    </row>
    <row r="25" spans="1:6" x14ac:dyDescent="0.25">
      <c r="A25" s="94" t="s">
        <v>119</v>
      </c>
      <c r="B25" s="95">
        <f>B26</f>
        <v>283056.62</v>
      </c>
      <c r="C25" s="95">
        <f t="shared" ref="C25:F25" si="6">C26</f>
        <v>295476</v>
      </c>
      <c r="D25" s="95">
        <f t="shared" si="6"/>
        <v>293627</v>
      </c>
      <c r="E25" s="95">
        <f t="shared" si="6"/>
        <v>293627</v>
      </c>
      <c r="F25" s="175">
        <f t="shared" si="6"/>
        <v>293627</v>
      </c>
    </row>
    <row r="26" spans="1:6" ht="25.5" x14ac:dyDescent="0.25">
      <c r="A26" s="97" t="s">
        <v>120</v>
      </c>
      <c r="B26" s="98">
        <v>283056.62</v>
      </c>
      <c r="C26" s="98">
        <v>295476</v>
      </c>
      <c r="D26" s="99">
        <v>293627</v>
      </c>
      <c r="E26" s="99">
        <v>293627</v>
      </c>
      <c r="F26" s="99">
        <v>293627</v>
      </c>
    </row>
    <row r="27" spans="1:6" s="135" customFormat="1" x14ac:dyDescent="0.25">
      <c r="A27" s="94" t="s">
        <v>121</v>
      </c>
      <c r="B27" s="103">
        <f>B28</f>
        <v>1990.39</v>
      </c>
      <c r="C27" s="103">
        <f t="shared" ref="C27:F27" si="7">C28</f>
        <v>9250</v>
      </c>
      <c r="D27" s="103">
        <f t="shared" si="7"/>
        <v>0</v>
      </c>
      <c r="E27" s="103">
        <f t="shared" si="7"/>
        <v>0</v>
      </c>
      <c r="F27" s="178">
        <f t="shared" si="7"/>
        <v>0</v>
      </c>
    </row>
    <row r="28" spans="1:6" s="135" customFormat="1" ht="26.25" thickBot="1" x14ac:dyDescent="0.3">
      <c r="A28" s="104" t="s">
        <v>122</v>
      </c>
      <c r="B28" s="105">
        <v>1990.39</v>
      </c>
      <c r="C28" s="105">
        <v>9250</v>
      </c>
      <c r="D28" s="105">
        <v>0</v>
      </c>
      <c r="E28" s="105">
        <v>0</v>
      </c>
      <c r="F28" s="105">
        <v>0</v>
      </c>
    </row>
    <row r="29" spans="1:6" ht="15.75" thickBot="1" x14ac:dyDescent="0.3">
      <c r="A29" s="84" t="s">
        <v>52</v>
      </c>
      <c r="B29" s="100">
        <f>SUM(B30+B32+B34+B36+B41+B43)</f>
        <v>2812227.62</v>
      </c>
      <c r="C29" s="100">
        <f t="shared" ref="C29:F29" si="8">SUM(C30+C32+C34+C36+C41+C43)</f>
        <v>3505956</v>
      </c>
      <c r="D29" s="100">
        <f t="shared" si="8"/>
        <v>3502902</v>
      </c>
      <c r="E29" s="100">
        <f t="shared" si="8"/>
        <v>3502902</v>
      </c>
      <c r="F29" s="176">
        <f t="shared" si="8"/>
        <v>3502902</v>
      </c>
    </row>
    <row r="30" spans="1:6" x14ac:dyDescent="0.25">
      <c r="A30" s="89" t="s">
        <v>109</v>
      </c>
      <c r="B30" s="80">
        <f>B31</f>
        <v>316861.28999999998</v>
      </c>
      <c r="C30" s="80">
        <f t="shared" ref="C30:F30" si="9">C31</f>
        <v>521367</v>
      </c>
      <c r="D30" s="80">
        <f t="shared" si="9"/>
        <v>477414</v>
      </c>
      <c r="E30" s="80">
        <f t="shared" si="9"/>
        <v>477414</v>
      </c>
      <c r="F30" s="174">
        <f t="shared" si="9"/>
        <v>477414</v>
      </c>
    </row>
    <row r="31" spans="1:6" x14ac:dyDescent="0.25">
      <c r="A31" s="79" t="s">
        <v>110</v>
      </c>
      <c r="B31" s="92">
        <v>316861.28999999998</v>
      </c>
      <c r="C31" s="92">
        <v>521367</v>
      </c>
      <c r="D31" s="93">
        <v>477414</v>
      </c>
      <c r="E31" s="93">
        <v>477414</v>
      </c>
      <c r="F31" s="93">
        <v>477414</v>
      </c>
    </row>
    <row r="32" spans="1:6" x14ac:dyDescent="0.25">
      <c r="A32" s="94" t="s">
        <v>111</v>
      </c>
      <c r="B32" s="95">
        <f>SUM(B33:B33)</f>
        <v>2115.56</v>
      </c>
      <c r="C32" s="95">
        <f>SUM(C33:C33)</f>
        <v>4000</v>
      </c>
      <c r="D32" s="95">
        <f>SUM(D33:D33)</f>
        <v>4100</v>
      </c>
      <c r="E32" s="95">
        <f t="shared" ref="E32:F32" si="10">SUM(E33:E33)</f>
        <v>4100</v>
      </c>
      <c r="F32" s="175">
        <f t="shared" si="10"/>
        <v>4100</v>
      </c>
    </row>
    <row r="33" spans="1:6" x14ac:dyDescent="0.25">
      <c r="A33" s="96" t="s">
        <v>112</v>
      </c>
      <c r="B33" s="92">
        <v>2115.56</v>
      </c>
      <c r="C33" s="93">
        <v>4000</v>
      </c>
      <c r="D33" s="93">
        <v>4100</v>
      </c>
      <c r="E33" s="93">
        <v>4100</v>
      </c>
      <c r="F33" s="93">
        <v>4100</v>
      </c>
    </row>
    <row r="34" spans="1:6" x14ac:dyDescent="0.25">
      <c r="A34" s="94" t="s">
        <v>113</v>
      </c>
      <c r="B34" s="95">
        <f>B35</f>
        <v>187555</v>
      </c>
      <c r="C34" s="95">
        <f t="shared" ref="C34:F34" si="11">C35</f>
        <v>200000</v>
      </c>
      <c r="D34" s="95">
        <f t="shared" si="11"/>
        <v>214000</v>
      </c>
      <c r="E34" s="95">
        <f t="shared" si="11"/>
        <v>214000</v>
      </c>
      <c r="F34" s="175">
        <f t="shared" si="11"/>
        <v>214000</v>
      </c>
    </row>
    <row r="35" spans="1:6" x14ac:dyDescent="0.25">
      <c r="A35" s="96" t="s">
        <v>114</v>
      </c>
      <c r="B35" s="92">
        <v>187555</v>
      </c>
      <c r="C35" s="93">
        <v>200000</v>
      </c>
      <c r="D35" s="93">
        <v>214000</v>
      </c>
      <c r="E35" s="93">
        <v>214000</v>
      </c>
      <c r="F35" s="93">
        <v>214000</v>
      </c>
    </row>
    <row r="36" spans="1:6" x14ac:dyDescent="0.25">
      <c r="A36" s="94" t="s">
        <v>115</v>
      </c>
      <c r="B36" s="95">
        <f>SUM(B37:B40)</f>
        <v>2027747.49</v>
      </c>
      <c r="C36" s="95">
        <f t="shared" ref="C36:F36" si="12">SUM(C37:C40)</f>
        <v>2475863</v>
      </c>
      <c r="D36" s="95">
        <f t="shared" si="12"/>
        <v>2513761</v>
      </c>
      <c r="E36" s="95">
        <f t="shared" si="12"/>
        <v>2513761</v>
      </c>
      <c r="F36" s="175">
        <f t="shared" si="12"/>
        <v>2513761</v>
      </c>
    </row>
    <row r="37" spans="1:6" x14ac:dyDescent="0.25">
      <c r="A37" s="96" t="s">
        <v>116</v>
      </c>
      <c r="B37" s="93">
        <v>232.22</v>
      </c>
      <c r="C37" s="93">
        <v>275</v>
      </c>
      <c r="D37" s="93">
        <f>'Posebni dio'!H162</f>
        <v>275</v>
      </c>
      <c r="E37" s="93">
        <f>'Posebni dio'!I162</f>
        <v>275</v>
      </c>
      <c r="F37" s="93">
        <f>'Posebni dio'!J162</f>
        <v>275</v>
      </c>
    </row>
    <row r="38" spans="1:6" x14ac:dyDescent="0.25">
      <c r="A38" s="96" t="s">
        <v>117</v>
      </c>
      <c r="B38" s="101">
        <v>38677.019999999997</v>
      </c>
      <c r="C38" s="101">
        <v>64488</v>
      </c>
      <c r="D38" s="101">
        <v>0</v>
      </c>
      <c r="E38" s="101">
        <v>0</v>
      </c>
      <c r="F38" s="101">
        <v>0</v>
      </c>
    </row>
    <row r="39" spans="1:6" s="135" customFormat="1" x14ac:dyDescent="0.25">
      <c r="A39" s="96" t="s">
        <v>215</v>
      </c>
      <c r="B39" s="101">
        <v>0</v>
      </c>
      <c r="C39" s="101">
        <v>0</v>
      </c>
      <c r="D39" s="101">
        <v>74461</v>
      </c>
      <c r="E39" s="101">
        <v>74461</v>
      </c>
      <c r="F39" s="101">
        <v>74461</v>
      </c>
    </row>
    <row r="40" spans="1:6" ht="25.5" x14ac:dyDescent="0.25">
      <c r="A40" s="96" t="s">
        <v>118</v>
      </c>
      <c r="B40" s="101">
        <v>1988838.25</v>
      </c>
      <c r="C40" s="101">
        <v>2411100</v>
      </c>
      <c r="D40" s="101">
        <v>2439025</v>
      </c>
      <c r="E40" s="101">
        <v>2439025</v>
      </c>
      <c r="F40" s="101">
        <v>2439025</v>
      </c>
    </row>
    <row r="41" spans="1:6" x14ac:dyDescent="0.25">
      <c r="A41" s="94" t="s">
        <v>119</v>
      </c>
      <c r="B41" s="102">
        <f>B42</f>
        <v>275957.89</v>
      </c>
      <c r="C41" s="102">
        <f t="shared" ref="C41:F41" si="13">C42</f>
        <v>295476</v>
      </c>
      <c r="D41" s="102">
        <f t="shared" si="13"/>
        <v>293627</v>
      </c>
      <c r="E41" s="102">
        <f t="shared" si="13"/>
        <v>293627</v>
      </c>
      <c r="F41" s="177">
        <f t="shared" si="13"/>
        <v>293627</v>
      </c>
    </row>
    <row r="42" spans="1:6" ht="25.5" x14ac:dyDescent="0.25">
      <c r="A42" s="97" t="s">
        <v>120</v>
      </c>
      <c r="B42" s="93">
        <v>275957.89</v>
      </c>
      <c r="C42" s="93">
        <v>295476</v>
      </c>
      <c r="D42" s="93">
        <f>'Posebni dio'!H68+'Posebni dio'!H107+'Posebni dio'!H155+'Posebni dio'!H172+'Posebni dio'!H190</f>
        <v>293627</v>
      </c>
      <c r="E42" s="93">
        <f>'Posebni dio'!I68+'Posebni dio'!I107+'Posebni dio'!I155+'Posebni dio'!I172+'Posebni dio'!I190</f>
        <v>293627</v>
      </c>
      <c r="F42" s="93">
        <f>'Posebni dio'!J68+'Posebni dio'!J107+'Posebni dio'!J155+'Posebni dio'!J172+'Posebni dio'!J190</f>
        <v>293627</v>
      </c>
    </row>
    <row r="43" spans="1:6" x14ac:dyDescent="0.25">
      <c r="A43" s="94" t="s">
        <v>121</v>
      </c>
      <c r="B43" s="103">
        <f>B44</f>
        <v>1990.39</v>
      </c>
      <c r="C43" s="103">
        <f t="shared" ref="C43:F43" si="14">C44</f>
        <v>9250</v>
      </c>
      <c r="D43" s="103">
        <f t="shared" si="14"/>
        <v>0</v>
      </c>
      <c r="E43" s="103">
        <f t="shared" si="14"/>
        <v>0</v>
      </c>
      <c r="F43" s="178">
        <f t="shared" si="14"/>
        <v>0</v>
      </c>
    </row>
    <row r="44" spans="1:6" ht="26.25" thickBot="1" x14ac:dyDescent="0.3">
      <c r="A44" s="104" t="s">
        <v>122</v>
      </c>
      <c r="B44" s="105">
        <v>1990.39</v>
      </c>
      <c r="C44" s="105">
        <v>9250</v>
      </c>
      <c r="D44" s="105">
        <f>'Posebni dio'!H89</f>
        <v>0</v>
      </c>
      <c r="E44" s="105">
        <f>'Posebni dio'!I89</f>
        <v>0</v>
      </c>
      <c r="F44" s="105">
        <f>'Posebni dio'!J89</f>
        <v>0</v>
      </c>
    </row>
    <row r="45" spans="1:6" ht="15.75" thickBot="1" x14ac:dyDescent="0.3">
      <c r="A45" s="106" t="s">
        <v>108</v>
      </c>
      <c r="B45" s="107">
        <f>B13</f>
        <v>2821476.0900000003</v>
      </c>
      <c r="C45" s="107">
        <f>C13</f>
        <v>3505956</v>
      </c>
      <c r="D45" s="107">
        <f>D13</f>
        <v>3502902</v>
      </c>
      <c r="E45" s="107">
        <f t="shared" ref="E45:F45" si="15">E13</f>
        <v>3502902</v>
      </c>
      <c r="F45" s="179">
        <f t="shared" si="15"/>
        <v>3502902</v>
      </c>
    </row>
    <row r="46" spans="1:6" ht="15.75" thickBot="1" x14ac:dyDescent="0.3">
      <c r="A46" s="106" t="s">
        <v>52</v>
      </c>
      <c r="B46" s="107">
        <f>B29</f>
        <v>2812227.62</v>
      </c>
      <c r="C46" s="107">
        <f>C29</f>
        <v>3505956</v>
      </c>
      <c r="D46" s="107">
        <f>D29</f>
        <v>3502902</v>
      </c>
      <c r="E46" s="107">
        <f>E29</f>
        <v>3502902</v>
      </c>
      <c r="F46" s="179">
        <f>F29</f>
        <v>3502902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2" fitToHeight="0" orientation="portrait" r:id="rId1"/>
  <ignoredErrors>
    <ignoredError sqref="D42:F42 D16:F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5"/>
  <sheetViews>
    <sheetView workbookViewId="0">
      <selection activeCell="I9" sqref="I9"/>
    </sheetView>
  </sheetViews>
  <sheetFormatPr defaultRowHeight="15" x14ac:dyDescent="0.25"/>
  <cols>
    <col min="1" max="1" width="37.7109375" customWidth="1"/>
    <col min="2" max="6" width="13.7109375" customWidth="1"/>
  </cols>
  <sheetData>
    <row r="1" spans="1:6" ht="34.5" customHeight="1" x14ac:dyDescent="0.25">
      <c r="A1" s="188" t="s">
        <v>216</v>
      </c>
      <c r="B1" s="188"/>
      <c r="C1" s="188"/>
      <c r="D1" s="188"/>
      <c r="E1" s="188"/>
      <c r="F1" s="188"/>
    </row>
    <row r="2" spans="1:6" ht="15.75" x14ac:dyDescent="0.25">
      <c r="A2" s="126"/>
      <c r="B2" s="126"/>
      <c r="C2" s="126"/>
      <c r="D2" s="126"/>
      <c r="E2" s="126"/>
      <c r="F2" s="126"/>
    </row>
    <row r="3" spans="1:6" ht="15.75" x14ac:dyDescent="0.25">
      <c r="A3" s="199" t="s">
        <v>6</v>
      </c>
      <c r="B3" s="199"/>
      <c r="C3" s="199"/>
      <c r="D3" s="199"/>
      <c r="E3" s="199"/>
      <c r="F3" s="199"/>
    </row>
    <row r="4" spans="1:6" ht="15.75" x14ac:dyDescent="0.25">
      <c r="A4" s="126"/>
      <c r="B4" s="126"/>
      <c r="C4" s="126"/>
      <c r="D4" s="126"/>
      <c r="E4" s="127"/>
      <c r="F4" s="127"/>
    </row>
    <row r="5" spans="1:6" ht="15.75" x14ac:dyDescent="0.25">
      <c r="A5" s="199" t="s">
        <v>106</v>
      </c>
      <c r="B5" s="199"/>
      <c r="C5" s="199"/>
      <c r="D5" s="199"/>
      <c r="E5" s="199"/>
      <c r="F5" s="199"/>
    </row>
    <row r="6" spans="1:6" ht="15.75" x14ac:dyDescent="0.25">
      <c r="A6" s="126"/>
      <c r="B6" s="126"/>
      <c r="C6" s="126"/>
      <c r="D6" s="126"/>
      <c r="E6" s="127"/>
      <c r="F6" s="127"/>
    </row>
    <row r="7" spans="1:6" ht="15.75" x14ac:dyDescent="0.25">
      <c r="A7" s="199" t="s">
        <v>123</v>
      </c>
      <c r="B7" s="199"/>
      <c r="C7" s="199"/>
      <c r="D7" s="199"/>
      <c r="E7" s="199"/>
      <c r="F7" s="199"/>
    </row>
    <row r="8" spans="1:6" ht="15.75" x14ac:dyDescent="0.25">
      <c r="A8" s="111"/>
      <c r="B8" s="111"/>
      <c r="C8" s="111"/>
      <c r="D8" s="111"/>
      <c r="E8" s="111"/>
      <c r="F8" s="111"/>
    </row>
    <row r="9" spans="1:6" ht="15.75" thickBot="1" x14ac:dyDescent="0.3"/>
    <row r="10" spans="1:6" ht="39" thickBot="1" x14ac:dyDescent="0.3">
      <c r="A10" s="116" t="s">
        <v>29</v>
      </c>
      <c r="B10" s="128" t="s">
        <v>25</v>
      </c>
      <c r="C10" s="128" t="s">
        <v>26</v>
      </c>
      <c r="D10" s="128" t="s">
        <v>27</v>
      </c>
      <c r="E10" s="128" t="s">
        <v>8</v>
      </c>
      <c r="F10" s="129" t="s">
        <v>28</v>
      </c>
    </row>
    <row r="11" spans="1:6" ht="15.75" thickBot="1" x14ac:dyDescent="0.3">
      <c r="A11" s="114">
        <v>1</v>
      </c>
      <c r="B11" s="121">
        <v>2</v>
      </c>
      <c r="C11" s="121">
        <v>3</v>
      </c>
      <c r="D11" s="121">
        <v>4</v>
      </c>
      <c r="E11" s="121">
        <v>5</v>
      </c>
      <c r="F11" s="122">
        <v>6</v>
      </c>
    </row>
    <row r="12" spans="1:6" x14ac:dyDescent="0.25">
      <c r="A12" s="115" t="s">
        <v>52</v>
      </c>
      <c r="B12" s="117">
        <f>B13</f>
        <v>2812227.62</v>
      </c>
      <c r="C12" s="117">
        <f>C13</f>
        <v>3505956</v>
      </c>
      <c r="D12" s="113">
        <f t="shared" ref="D12:F12" si="0">D13</f>
        <v>3502902</v>
      </c>
      <c r="E12" s="113">
        <f t="shared" si="0"/>
        <v>3502902</v>
      </c>
      <c r="F12" s="113">
        <f t="shared" si="0"/>
        <v>3502902</v>
      </c>
    </row>
    <row r="13" spans="1:6" x14ac:dyDescent="0.25">
      <c r="A13" s="94" t="s">
        <v>124</v>
      </c>
      <c r="B13" s="112">
        <f>B14+B15</f>
        <v>2812227.62</v>
      </c>
      <c r="C13" s="112">
        <f>C14+C15</f>
        <v>3505956</v>
      </c>
      <c r="D13" s="120">
        <f>D14+D15</f>
        <v>3502902</v>
      </c>
      <c r="E13" s="120">
        <f t="shared" ref="E13:F13" si="1">E14+E15</f>
        <v>3502902</v>
      </c>
      <c r="F13" s="120">
        <f t="shared" si="1"/>
        <v>3502902</v>
      </c>
    </row>
    <row r="14" spans="1:6" x14ac:dyDescent="0.25">
      <c r="A14" s="119" t="s">
        <v>125</v>
      </c>
      <c r="B14" s="118">
        <v>2612624.4700000002</v>
      </c>
      <c r="C14" s="51">
        <v>3505956</v>
      </c>
      <c r="D14" s="118">
        <v>3502902</v>
      </c>
      <c r="E14" s="118">
        <v>3502902</v>
      </c>
      <c r="F14" s="118">
        <v>3502902</v>
      </c>
    </row>
    <row r="15" spans="1:6" ht="15.75" thickBot="1" x14ac:dyDescent="0.3">
      <c r="A15" s="123" t="s">
        <v>126</v>
      </c>
      <c r="B15" s="125">
        <v>199603.15</v>
      </c>
      <c r="C15" s="124">
        <v>0</v>
      </c>
      <c r="D15" s="125">
        <v>0</v>
      </c>
      <c r="E15" s="170">
        <v>0</v>
      </c>
      <c r="F15" s="171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0"/>
  <sheetViews>
    <sheetView workbookViewId="0">
      <selection activeCell="A2" sqref="A2"/>
    </sheetView>
  </sheetViews>
  <sheetFormatPr defaultRowHeight="15" x14ac:dyDescent="0.25"/>
  <cols>
    <col min="1" max="1" width="3.28515625" customWidth="1"/>
    <col min="2" max="2" width="2.140625" customWidth="1"/>
    <col min="3" max="3" width="2" customWidth="1"/>
    <col min="4" max="4" width="2.140625" customWidth="1"/>
    <col min="5" max="5" width="25.28515625" customWidth="1"/>
    <col min="6" max="10" width="13.7109375" customWidth="1"/>
  </cols>
  <sheetData>
    <row r="1" spans="1:10" ht="32.25" customHeight="1" x14ac:dyDescent="0.25">
      <c r="A1" s="188" t="s">
        <v>216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5.75" x14ac:dyDescent="0.25">
      <c r="A2" s="126"/>
      <c r="B2" s="126"/>
      <c r="C2" s="126"/>
      <c r="D2" s="126"/>
      <c r="E2" s="126"/>
      <c r="F2" s="126"/>
      <c r="G2" s="126"/>
      <c r="H2" s="111"/>
      <c r="I2" s="111"/>
      <c r="J2" s="111"/>
    </row>
    <row r="3" spans="1:10" ht="15.75" customHeight="1" x14ac:dyDescent="0.25">
      <c r="A3" s="199" t="s">
        <v>6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0" ht="15.75" x14ac:dyDescent="0.25">
      <c r="A4" s="126"/>
      <c r="B4" s="126"/>
      <c r="C4" s="126"/>
      <c r="D4" s="126"/>
      <c r="E4" s="126"/>
      <c r="F4" s="126"/>
      <c r="G4" s="127"/>
      <c r="H4" s="111"/>
      <c r="I4" s="111"/>
      <c r="J4" s="111"/>
    </row>
    <row r="5" spans="1:10" ht="15.75" customHeight="1" x14ac:dyDescent="0.25">
      <c r="A5" s="199" t="s">
        <v>127</v>
      </c>
      <c r="B5" s="199"/>
      <c r="C5" s="199"/>
      <c r="D5" s="199"/>
      <c r="E5" s="199"/>
      <c r="F5" s="199"/>
      <c r="G5" s="199"/>
      <c r="H5" s="199"/>
      <c r="I5" s="199"/>
      <c r="J5" s="199"/>
    </row>
    <row r="6" spans="1:10" ht="15.75" thickBot="1" x14ac:dyDescent="0.3"/>
    <row r="7" spans="1:10" ht="39" thickBot="1" x14ac:dyDescent="0.3">
      <c r="A7" s="200" t="s">
        <v>29</v>
      </c>
      <c r="B7" s="201"/>
      <c r="C7" s="201"/>
      <c r="D7" s="201"/>
      <c r="E7" s="202"/>
      <c r="F7" s="137" t="s">
        <v>25</v>
      </c>
      <c r="G7" s="137" t="s">
        <v>26</v>
      </c>
      <c r="H7" s="137" t="s">
        <v>27</v>
      </c>
      <c r="I7" s="137" t="s">
        <v>8</v>
      </c>
      <c r="J7" s="138" t="s">
        <v>28</v>
      </c>
    </row>
    <row r="8" spans="1:10" x14ac:dyDescent="0.25">
      <c r="A8" s="203">
        <v>1</v>
      </c>
      <c r="B8" s="204"/>
      <c r="C8" s="204"/>
      <c r="D8" s="204"/>
      <c r="E8" s="205"/>
      <c r="F8" s="139">
        <v>2</v>
      </c>
      <c r="G8" s="139">
        <v>3</v>
      </c>
      <c r="H8" s="139">
        <v>4</v>
      </c>
      <c r="I8" s="139">
        <v>5</v>
      </c>
      <c r="J8" s="139">
        <v>6</v>
      </c>
    </row>
    <row r="9" spans="1:10" ht="22.5" x14ac:dyDescent="0.25">
      <c r="A9" s="131">
        <v>8</v>
      </c>
      <c r="B9" s="131"/>
      <c r="C9" s="131"/>
      <c r="D9" s="131"/>
      <c r="E9" s="131" t="s">
        <v>128</v>
      </c>
      <c r="F9" s="130">
        <v>0</v>
      </c>
      <c r="G9" s="130">
        <v>0</v>
      </c>
      <c r="H9" s="134">
        <v>0</v>
      </c>
      <c r="I9" s="134">
        <v>0</v>
      </c>
      <c r="J9" s="134">
        <v>0</v>
      </c>
    </row>
    <row r="10" spans="1:10" ht="22.5" x14ac:dyDescent="0.25">
      <c r="A10" s="133">
        <v>5</v>
      </c>
      <c r="B10" s="133"/>
      <c r="C10" s="133"/>
      <c r="D10" s="133"/>
      <c r="E10" s="132" t="s">
        <v>129</v>
      </c>
      <c r="F10" s="130">
        <v>0</v>
      </c>
      <c r="G10" s="130">
        <v>0</v>
      </c>
      <c r="H10" s="134">
        <v>0</v>
      </c>
      <c r="I10" s="134">
        <v>0</v>
      </c>
      <c r="J10" s="134">
        <v>0</v>
      </c>
    </row>
  </sheetData>
  <mergeCells count="5">
    <mergeCell ref="A7:E7"/>
    <mergeCell ref="A8:E8"/>
    <mergeCell ref="A3:J3"/>
    <mergeCell ref="A5:J5"/>
    <mergeCell ref="A1:J1"/>
  </mergeCells>
  <pageMargins left="0.7" right="0.7" top="0.75" bottom="0.75" header="0.3" footer="0.3"/>
  <pageSetup paperSize="9" scale="8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"/>
  <sheetViews>
    <sheetView workbookViewId="0">
      <selection activeCell="G28" sqref="G28"/>
    </sheetView>
  </sheetViews>
  <sheetFormatPr defaultRowHeight="15" x14ac:dyDescent="0.25"/>
  <cols>
    <col min="1" max="1" width="18.7109375" style="135" customWidth="1"/>
    <col min="2" max="9" width="13.7109375" style="135" customWidth="1"/>
    <col min="10" max="16384" width="9.140625" style="135"/>
  </cols>
  <sheetData>
    <row r="1" spans="1:9" ht="32.25" customHeight="1" x14ac:dyDescent="0.25">
      <c r="A1" s="188" t="s">
        <v>211</v>
      </c>
      <c r="B1" s="188"/>
      <c r="C1" s="188"/>
      <c r="D1" s="188"/>
      <c r="E1" s="188"/>
      <c r="F1" s="188"/>
      <c r="G1" s="108"/>
      <c r="H1" s="108"/>
      <c r="I1" s="108"/>
    </row>
    <row r="2" spans="1:9" ht="15.75" x14ac:dyDescent="0.25">
      <c r="A2" s="126"/>
      <c r="B2" s="126"/>
      <c r="C2" s="126"/>
      <c r="D2" s="126"/>
      <c r="E2" s="126"/>
      <c r="F2" s="126"/>
      <c r="G2" s="111"/>
      <c r="H2" s="111"/>
      <c r="I2" s="111"/>
    </row>
    <row r="3" spans="1:9" ht="15.75" customHeight="1" x14ac:dyDescent="0.25">
      <c r="A3" s="199" t="s">
        <v>6</v>
      </c>
      <c r="B3" s="199"/>
      <c r="C3" s="199"/>
      <c r="D3" s="199"/>
      <c r="E3" s="199"/>
      <c r="F3" s="199"/>
      <c r="G3" s="143"/>
      <c r="H3" s="143"/>
      <c r="I3" s="143"/>
    </row>
    <row r="4" spans="1:9" ht="15.75" x14ac:dyDescent="0.25">
      <c r="A4" s="126"/>
      <c r="B4" s="126"/>
      <c r="C4" s="126"/>
      <c r="D4" s="126"/>
      <c r="E4" s="126"/>
      <c r="F4" s="127"/>
      <c r="G4" s="111"/>
      <c r="H4" s="111"/>
      <c r="I4" s="111"/>
    </row>
    <row r="5" spans="1:9" ht="15.75" customHeight="1" x14ac:dyDescent="0.25">
      <c r="A5" s="199" t="s">
        <v>130</v>
      </c>
      <c r="B5" s="199"/>
      <c r="C5" s="199"/>
      <c r="D5" s="199"/>
      <c r="E5" s="199"/>
      <c r="F5" s="199"/>
      <c r="G5" s="143"/>
      <c r="H5" s="143"/>
      <c r="I5" s="143"/>
    </row>
    <row r="6" spans="1:9" ht="15.75" thickBot="1" x14ac:dyDescent="0.3"/>
    <row r="7" spans="1:9" ht="39" thickBot="1" x14ac:dyDescent="0.3">
      <c r="A7" s="145" t="s">
        <v>29</v>
      </c>
      <c r="B7" s="137" t="s">
        <v>25</v>
      </c>
      <c r="C7" s="137" t="s">
        <v>26</v>
      </c>
      <c r="D7" s="137" t="s">
        <v>27</v>
      </c>
      <c r="E7" s="137" t="s">
        <v>8</v>
      </c>
      <c r="F7" s="138" t="s">
        <v>28</v>
      </c>
    </row>
    <row r="8" spans="1:9" x14ac:dyDescent="0.25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</row>
    <row r="9" spans="1:9" x14ac:dyDescent="0.25">
      <c r="A9" s="140" t="s">
        <v>131</v>
      </c>
      <c r="B9" s="141">
        <v>0</v>
      </c>
      <c r="C9" s="141">
        <v>0</v>
      </c>
      <c r="D9" s="142">
        <v>0</v>
      </c>
      <c r="E9" s="142">
        <v>0</v>
      </c>
      <c r="F9" s="142">
        <v>0</v>
      </c>
    </row>
  </sheetData>
  <mergeCells count="3">
    <mergeCell ref="A5:F5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95"/>
  <sheetViews>
    <sheetView tabSelected="1" topLeftCell="A19" workbookViewId="0">
      <selection activeCell="A2" sqref="A2"/>
    </sheetView>
  </sheetViews>
  <sheetFormatPr defaultRowHeight="15" x14ac:dyDescent="0.25"/>
  <cols>
    <col min="1" max="1" width="8.28515625" customWidth="1"/>
    <col min="2" max="2" width="8.140625" customWidth="1"/>
    <col min="3" max="3" width="7.140625" customWidth="1"/>
    <col min="4" max="4" width="2.7109375" customWidth="1"/>
    <col min="5" max="5" width="38.140625" customWidth="1"/>
    <col min="6" max="6" width="13.7109375" style="135" customWidth="1"/>
    <col min="7" max="10" width="13.7109375" customWidth="1"/>
  </cols>
  <sheetData>
    <row r="1" spans="1:10" ht="33" customHeight="1" x14ac:dyDescent="0.25">
      <c r="A1" s="188" t="s">
        <v>216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165"/>
    </row>
    <row r="3" spans="1:10" ht="15.75" customHeight="1" x14ac:dyDescent="0.25">
      <c r="A3" s="264" t="s">
        <v>132</v>
      </c>
      <c r="B3" s="264"/>
      <c r="C3" s="264"/>
      <c r="D3" s="264"/>
      <c r="E3" s="264"/>
      <c r="F3" s="264"/>
      <c r="G3" s="264"/>
      <c r="H3" s="264"/>
      <c r="I3" s="264"/>
      <c r="J3" s="264"/>
    </row>
    <row r="4" spans="1:10" x14ac:dyDescent="0.25">
      <c r="A4" s="164"/>
      <c r="B4" s="164"/>
      <c r="C4" s="164"/>
      <c r="D4" s="164"/>
      <c r="E4" s="164"/>
      <c r="F4" s="164"/>
      <c r="G4" s="164"/>
      <c r="H4" s="164"/>
      <c r="I4" s="164"/>
    </row>
    <row r="5" spans="1:10" ht="15" customHeight="1" x14ac:dyDescent="0.25">
      <c r="A5" s="254" t="s">
        <v>133</v>
      </c>
      <c r="B5" s="255"/>
      <c r="C5" s="255"/>
      <c r="D5" s="255"/>
      <c r="E5" s="256"/>
      <c r="F5" s="224" t="s">
        <v>25</v>
      </c>
      <c r="G5" s="260" t="s">
        <v>26</v>
      </c>
      <c r="H5" s="260" t="s">
        <v>27</v>
      </c>
      <c r="I5" s="262" t="s">
        <v>8</v>
      </c>
      <c r="J5" s="224" t="s">
        <v>28</v>
      </c>
    </row>
    <row r="6" spans="1:10" ht="21.75" customHeight="1" x14ac:dyDescent="0.25">
      <c r="A6" s="257"/>
      <c r="B6" s="258"/>
      <c r="C6" s="258"/>
      <c r="D6" s="258"/>
      <c r="E6" s="259"/>
      <c r="F6" s="225"/>
      <c r="G6" s="261"/>
      <c r="H6" s="261"/>
      <c r="I6" s="263"/>
      <c r="J6" s="225"/>
    </row>
    <row r="7" spans="1:10" x14ac:dyDescent="0.25">
      <c r="A7" s="249">
        <v>1</v>
      </c>
      <c r="B7" s="249"/>
      <c r="C7" s="249">
        <v>2</v>
      </c>
      <c r="D7" s="249"/>
      <c r="E7" s="249"/>
      <c r="F7" s="166"/>
      <c r="G7" s="146">
        <v>3</v>
      </c>
      <c r="H7" s="146">
        <v>4</v>
      </c>
      <c r="I7" s="146">
        <v>5</v>
      </c>
      <c r="J7" s="146">
        <v>6</v>
      </c>
    </row>
    <row r="8" spans="1:10" x14ac:dyDescent="0.25">
      <c r="A8" s="250">
        <v>9021</v>
      </c>
      <c r="B8" s="250"/>
      <c r="C8" s="250" t="s">
        <v>134</v>
      </c>
      <c r="D8" s="250"/>
      <c r="E8" s="250"/>
      <c r="F8" s="265"/>
      <c r="G8" s="265"/>
      <c r="H8" s="265"/>
      <c r="I8" s="265"/>
      <c r="J8" s="265"/>
    </row>
    <row r="9" spans="1:10" x14ac:dyDescent="0.25">
      <c r="A9" s="251" t="s">
        <v>135</v>
      </c>
      <c r="B9" s="252"/>
      <c r="C9" s="252"/>
      <c r="D9" s="252"/>
      <c r="E9" s="253"/>
      <c r="F9" s="147">
        <f>F11+F50+F175+F183</f>
        <v>2812227.62</v>
      </c>
      <c r="G9" s="147">
        <f>G11+G50+G175+G183</f>
        <v>3505956</v>
      </c>
      <c r="H9" s="147">
        <f>H11+H50+H175+H183</f>
        <v>3502902</v>
      </c>
      <c r="I9" s="147">
        <f>I11+I50+I175+I183</f>
        <v>3502902</v>
      </c>
      <c r="J9" s="147">
        <f>J11+J50+J175+J183</f>
        <v>3502902</v>
      </c>
    </row>
    <row r="10" spans="1:10" x14ac:dyDescent="0.25">
      <c r="A10" s="250" t="s">
        <v>136</v>
      </c>
      <c r="B10" s="250"/>
      <c r="C10" s="250" t="s">
        <v>137</v>
      </c>
      <c r="D10" s="250"/>
      <c r="E10" s="250"/>
      <c r="F10" s="167"/>
      <c r="G10" s="168"/>
      <c r="H10" s="169"/>
      <c r="I10" s="169"/>
      <c r="J10" s="169"/>
    </row>
    <row r="11" spans="1:10" ht="27" customHeight="1" x14ac:dyDescent="0.25">
      <c r="A11" s="232" t="s">
        <v>138</v>
      </c>
      <c r="B11" s="233"/>
      <c r="C11" s="233"/>
      <c r="D11" s="233"/>
      <c r="E11" s="234"/>
      <c r="F11" s="148">
        <f>F12+F40</f>
        <v>2149848.25</v>
      </c>
      <c r="G11" s="148">
        <f>G12+G40</f>
        <v>2584100</v>
      </c>
      <c r="H11" s="148">
        <f t="shared" ref="H11:J11" si="0">H12+H40</f>
        <v>2623025</v>
      </c>
      <c r="I11" s="148">
        <f t="shared" si="0"/>
        <v>2623025</v>
      </c>
      <c r="J11" s="148">
        <f t="shared" si="0"/>
        <v>2623025</v>
      </c>
    </row>
    <row r="12" spans="1:10" ht="26.25" customHeight="1" x14ac:dyDescent="0.25">
      <c r="A12" s="231" t="s">
        <v>139</v>
      </c>
      <c r="B12" s="231"/>
      <c r="C12" s="231" t="s">
        <v>140</v>
      </c>
      <c r="D12" s="231"/>
      <c r="E12" s="231"/>
      <c r="F12" s="149">
        <f>F13</f>
        <v>161010.00000000003</v>
      </c>
      <c r="G12" s="149">
        <f>G13</f>
        <v>173000</v>
      </c>
      <c r="H12" s="149">
        <f t="shared" ref="H12:J12" si="1">H13</f>
        <v>184000</v>
      </c>
      <c r="I12" s="149">
        <f t="shared" si="1"/>
        <v>184000</v>
      </c>
      <c r="J12" s="149">
        <f t="shared" si="1"/>
        <v>184000</v>
      </c>
    </row>
    <row r="13" spans="1:10" x14ac:dyDescent="0.25">
      <c r="A13" s="212" t="s">
        <v>141</v>
      </c>
      <c r="B13" s="212"/>
      <c r="C13" s="230" t="s">
        <v>142</v>
      </c>
      <c r="D13" s="230"/>
      <c r="E13" s="230"/>
      <c r="F13" s="150">
        <f>F14+F37</f>
        <v>161010.00000000003</v>
      </c>
      <c r="G13" s="150">
        <f>G14+G37</f>
        <v>173000</v>
      </c>
      <c r="H13" s="150">
        <f t="shared" ref="H13:J13" si="2">H14+H37</f>
        <v>184000</v>
      </c>
      <c r="I13" s="150">
        <f t="shared" si="2"/>
        <v>184000</v>
      </c>
      <c r="J13" s="150">
        <f t="shared" si="2"/>
        <v>184000</v>
      </c>
    </row>
    <row r="14" spans="1:10" x14ac:dyDescent="0.25">
      <c r="A14" s="229" t="s">
        <v>143</v>
      </c>
      <c r="B14" s="229"/>
      <c r="C14" s="229" t="s">
        <v>60</v>
      </c>
      <c r="D14" s="229"/>
      <c r="E14" s="229"/>
      <c r="F14" s="151">
        <f>SUM(F15:F36)</f>
        <v>159453.00000000003</v>
      </c>
      <c r="G14" s="151">
        <f>SUM(G15:G36)</f>
        <v>171600</v>
      </c>
      <c r="H14" s="151">
        <f t="shared" ref="H14:J14" si="3">SUM(H15:H36)</f>
        <v>183000</v>
      </c>
      <c r="I14" s="151">
        <f t="shared" si="3"/>
        <v>183000</v>
      </c>
      <c r="J14" s="151">
        <f t="shared" si="3"/>
        <v>183000</v>
      </c>
    </row>
    <row r="15" spans="1:10" x14ac:dyDescent="0.25">
      <c r="A15" s="223" t="s">
        <v>144</v>
      </c>
      <c r="B15" s="223"/>
      <c r="C15" s="223" t="s">
        <v>62</v>
      </c>
      <c r="D15" s="223"/>
      <c r="E15" s="223"/>
      <c r="F15" s="152">
        <v>11559.73</v>
      </c>
      <c r="G15" s="152">
        <v>11100</v>
      </c>
      <c r="H15" s="152">
        <v>11100</v>
      </c>
      <c r="I15" s="152">
        <v>11100</v>
      </c>
      <c r="J15" s="152">
        <v>11100</v>
      </c>
    </row>
    <row r="16" spans="1:10" x14ac:dyDescent="0.25">
      <c r="A16" s="223" t="s">
        <v>145</v>
      </c>
      <c r="B16" s="223"/>
      <c r="C16" s="223" t="s">
        <v>64</v>
      </c>
      <c r="D16" s="223"/>
      <c r="E16" s="223"/>
      <c r="F16" s="152">
        <v>1326.27</v>
      </c>
      <c r="G16" s="152">
        <v>1200</v>
      </c>
      <c r="H16" s="152">
        <v>1200</v>
      </c>
      <c r="I16" s="152">
        <v>1200</v>
      </c>
      <c r="J16" s="152">
        <v>1200</v>
      </c>
    </row>
    <row r="17" spans="1:10" x14ac:dyDescent="0.25">
      <c r="A17" s="223" t="s">
        <v>146</v>
      </c>
      <c r="B17" s="223"/>
      <c r="C17" s="223" t="s">
        <v>66</v>
      </c>
      <c r="D17" s="223"/>
      <c r="E17" s="223"/>
      <c r="F17" s="152">
        <v>23220.880000000001</v>
      </c>
      <c r="G17" s="152">
        <v>21500</v>
      </c>
      <c r="H17" s="152">
        <v>22500</v>
      </c>
      <c r="I17" s="152">
        <v>22500</v>
      </c>
      <c r="J17" s="152">
        <v>22500</v>
      </c>
    </row>
    <row r="18" spans="1:10" x14ac:dyDescent="0.25">
      <c r="A18" s="206">
        <v>3222</v>
      </c>
      <c r="B18" s="207"/>
      <c r="C18" s="206" t="s">
        <v>67</v>
      </c>
      <c r="D18" s="208"/>
      <c r="E18" s="207"/>
      <c r="F18" s="152">
        <v>0</v>
      </c>
      <c r="G18" s="152">
        <v>100</v>
      </c>
      <c r="H18" s="152">
        <v>200</v>
      </c>
      <c r="I18" s="152">
        <v>200</v>
      </c>
      <c r="J18" s="152">
        <v>200</v>
      </c>
    </row>
    <row r="19" spans="1:10" x14ac:dyDescent="0.25">
      <c r="A19" s="223" t="s">
        <v>147</v>
      </c>
      <c r="B19" s="223"/>
      <c r="C19" s="223" t="s">
        <v>68</v>
      </c>
      <c r="D19" s="223"/>
      <c r="E19" s="223"/>
      <c r="F19" s="152">
        <v>22705.67</v>
      </c>
      <c r="G19" s="152">
        <v>17140</v>
      </c>
      <c r="H19" s="152">
        <v>24040</v>
      </c>
      <c r="I19" s="152">
        <v>24040</v>
      </c>
      <c r="J19" s="152">
        <v>24040</v>
      </c>
    </row>
    <row r="20" spans="1:10" x14ac:dyDescent="0.25">
      <c r="A20" s="206">
        <v>3224</v>
      </c>
      <c r="B20" s="207"/>
      <c r="C20" s="223" t="s">
        <v>69</v>
      </c>
      <c r="D20" s="223"/>
      <c r="E20" s="223"/>
      <c r="F20" s="152">
        <v>4557.7</v>
      </c>
      <c r="G20" s="152">
        <v>7000</v>
      </c>
      <c r="H20" s="152">
        <v>6000</v>
      </c>
      <c r="I20" s="152">
        <v>6000</v>
      </c>
      <c r="J20" s="152">
        <v>6000</v>
      </c>
    </row>
    <row r="21" spans="1:10" x14ac:dyDescent="0.25">
      <c r="A21" s="206" t="s">
        <v>148</v>
      </c>
      <c r="B21" s="207"/>
      <c r="C21" s="223" t="s">
        <v>149</v>
      </c>
      <c r="D21" s="223"/>
      <c r="E21" s="223"/>
      <c r="F21" s="152">
        <v>5044.75</v>
      </c>
      <c r="G21" s="152">
        <v>4000</v>
      </c>
      <c r="H21" s="152">
        <v>4000</v>
      </c>
      <c r="I21" s="152">
        <v>4000</v>
      </c>
      <c r="J21" s="152">
        <v>4000</v>
      </c>
    </row>
    <row r="22" spans="1:10" x14ac:dyDescent="0.25">
      <c r="A22" s="153">
        <v>3227</v>
      </c>
      <c r="B22" s="154"/>
      <c r="C22" s="206" t="s">
        <v>71</v>
      </c>
      <c r="D22" s="208"/>
      <c r="E22" s="207"/>
      <c r="F22" s="152">
        <v>1598.03</v>
      </c>
      <c r="G22" s="152">
        <v>1500</v>
      </c>
      <c r="H22" s="152">
        <v>1500</v>
      </c>
      <c r="I22" s="152">
        <v>1500</v>
      </c>
      <c r="J22" s="152">
        <v>1500</v>
      </c>
    </row>
    <row r="23" spans="1:10" x14ac:dyDescent="0.25">
      <c r="A23" s="206" t="s">
        <v>150</v>
      </c>
      <c r="B23" s="207"/>
      <c r="C23" s="223" t="s">
        <v>73</v>
      </c>
      <c r="D23" s="223"/>
      <c r="E23" s="223"/>
      <c r="F23" s="152">
        <v>4423.45</v>
      </c>
      <c r="G23" s="152">
        <v>4800</v>
      </c>
      <c r="H23" s="152">
        <v>4800</v>
      </c>
      <c r="I23" s="152">
        <v>4800</v>
      </c>
      <c r="J23" s="152">
        <v>4800</v>
      </c>
    </row>
    <row r="24" spans="1:10" x14ac:dyDescent="0.25">
      <c r="A24" s="206">
        <v>3232</v>
      </c>
      <c r="B24" s="207"/>
      <c r="C24" s="223" t="s">
        <v>74</v>
      </c>
      <c r="D24" s="223"/>
      <c r="E24" s="223"/>
      <c r="F24" s="152">
        <v>34448.959999999999</v>
      </c>
      <c r="G24" s="152">
        <v>44565</v>
      </c>
      <c r="H24" s="152">
        <v>40000</v>
      </c>
      <c r="I24" s="152">
        <v>40000</v>
      </c>
      <c r="J24" s="152">
        <v>40000</v>
      </c>
    </row>
    <row r="25" spans="1:10" x14ac:dyDescent="0.25">
      <c r="A25" s="153">
        <v>3233</v>
      </c>
      <c r="B25" s="154"/>
      <c r="C25" s="206" t="s">
        <v>75</v>
      </c>
      <c r="D25" s="208"/>
      <c r="E25" s="207"/>
      <c r="F25" s="152">
        <v>127.44</v>
      </c>
      <c r="G25" s="152">
        <v>133</v>
      </c>
      <c r="H25" s="152">
        <v>133</v>
      </c>
      <c r="I25" s="152">
        <v>133</v>
      </c>
      <c r="J25" s="152">
        <v>133</v>
      </c>
    </row>
    <row r="26" spans="1:10" x14ac:dyDescent="0.25">
      <c r="A26" s="206" t="s">
        <v>151</v>
      </c>
      <c r="B26" s="207"/>
      <c r="C26" s="223" t="s">
        <v>76</v>
      </c>
      <c r="D26" s="223"/>
      <c r="E26" s="223"/>
      <c r="F26" s="152">
        <v>23236.85</v>
      </c>
      <c r="G26" s="152">
        <v>23347</v>
      </c>
      <c r="H26" s="152">
        <v>23147</v>
      </c>
      <c r="I26" s="152">
        <v>23147</v>
      </c>
      <c r="J26" s="152">
        <v>23147</v>
      </c>
    </row>
    <row r="27" spans="1:10" x14ac:dyDescent="0.25">
      <c r="A27" s="206" t="s">
        <v>152</v>
      </c>
      <c r="B27" s="207"/>
      <c r="C27" s="223" t="s">
        <v>77</v>
      </c>
      <c r="D27" s="223"/>
      <c r="E27" s="223"/>
      <c r="F27" s="152">
        <v>1457.75</v>
      </c>
      <c r="G27" s="152">
        <v>1830</v>
      </c>
      <c r="H27" s="152">
        <v>1830</v>
      </c>
      <c r="I27" s="152">
        <v>1830</v>
      </c>
      <c r="J27" s="152">
        <v>1830</v>
      </c>
    </row>
    <row r="28" spans="1:10" x14ac:dyDescent="0.25">
      <c r="A28" s="206" t="s">
        <v>153</v>
      </c>
      <c r="B28" s="207"/>
      <c r="C28" s="223" t="s">
        <v>78</v>
      </c>
      <c r="D28" s="223"/>
      <c r="E28" s="223"/>
      <c r="F28" s="152">
        <v>283.23</v>
      </c>
      <c r="G28" s="152">
        <v>3400</v>
      </c>
      <c r="H28" s="152">
        <v>6400</v>
      </c>
      <c r="I28" s="152">
        <v>6400</v>
      </c>
      <c r="J28" s="152">
        <v>6400</v>
      </c>
    </row>
    <row r="29" spans="1:10" x14ac:dyDescent="0.25">
      <c r="A29" s="206" t="s">
        <v>154</v>
      </c>
      <c r="B29" s="207"/>
      <c r="C29" s="223" t="s">
        <v>79</v>
      </c>
      <c r="D29" s="223"/>
      <c r="E29" s="223"/>
      <c r="F29" s="152">
        <v>274.31</v>
      </c>
      <c r="G29" s="152">
        <v>2736</v>
      </c>
      <c r="H29" s="152">
        <v>750</v>
      </c>
      <c r="I29" s="152">
        <v>750</v>
      </c>
      <c r="J29" s="152">
        <v>750</v>
      </c>
    </row>
    <row r="30" spans="1:10" x14ac:dyDescent="0.25">
      <c r="A30" s="206" t="s">
        <v>155</v>
      </c>
      <c r="B30" s="207"/>
      <c r="C30" s="223" t="s">
        <v>80</v>
      </c>
      <c r="D30" s="223"/>
      <c r="E30" s="223"/>
      <c r="F30" s="152">
        <v>4322.6899999999996</v>
      </c>
      <c r="G30" s="152">
        <v>4500</v>
      </c>
      <c r="H30" s="152">
        <v>4500</v>
      </c>
      <c r="I30" s="152">
        <v>4500</v>
      </c>
      <c r="J30" s="152">
        <v>4500</v>
      </c>
    </row>
    <row r="31" spans="1:10" x14ac:dyDescent="0.25">
      <c r="A31" s="206" t="s">
        <v>156</v>
      </c>
      <c r="B31" s="207"/>
      <c r="C31" s="223" t="s">
        <v>81</v>
      </c>
      <c r="D31" s="223"/>
      <c r="E31" s="223"/>
      <c r="F31" s="152">
        <v>16681.830000000002</v>
      </c>
      <c r="G31" s="152">
        <v>18450</v>
      </c>
      <c r="H31" s="152">
        <v>26951</v>
      </c>
      <c r="I31" s="152">
        <v>26951</v>
      </c>
      <c r="J31" s="152">
        <v>26951</v>
      </c>
    </row>
    <row r="32" spans="1:10" x14ac:dyDescent="0.25">
      <c r="A32" s="153">
        <v>3292</v>
      </c>
      <c r="B32" s="155"/>
      <c r="C32" s="206" t="s">
        <v>83</v>
      </c>
      <c r="D32" s="208"/>
      <c r="E32" s="207"/>
      <c r="F32" s="152">
        <v>2636.53</v>
      </c>
      <c r="G32" s="152">
        <v>3000</v>
      </c>
      <c r="H32" s="152">
        <v>3000</v>
      </c>
      <c r="I32" s="152">
        <v>3000</v>
      </c>
      <c r="J32" s="152">
        <v>3000</v>
      </c>
    </row>
    <row r="33" spans="1:10" x14ac:dyDescent="0.25">
      <c r="A33" s="206">
        <v>3293</v>
      </c>
      <c r="B33" s="207"/>
      <c r="C33" s="223" t="s">
        <v>84</v>
      </c>
      <c r="D33" s="223"/>
      <c r="E33" s="223"/>
      <c r="F33" s="152">
        <v>811.47</v>
      </c>
      <c r="G33" s="152">
        <v>350</v>
      </c>
      <c r="H33" s="152">
        <v>0</v>
      </c>
      <c r="I33" s="152">
        <v>0</v>
      </c>
      <c r="J33" s="152">
        <v>0</v>
      </c>
    </row>
    <row r="34" spans="1:10" x14ac:dyDescent="0.25">
      <c r="A34" s="206" t="s">
        <v>157</v>
      </c>
      <c r="B34" s="207"/>
      <c r="C34" s="223" t="s">
        <v>158</v>
      </c>
      <c r="D34" s="223"/>
      <c r="E34" s="223"/>
      <c r="F34" s="152">
        <v>298.08999999999997</v>
      </c>
      <c r="G34" s="152">
        <v>364</v>
      </c>
      <c r="H34" s="152">
        <v>364</v>
      </c>
      <c r="I34" s="152">
        <v>364</v>
      </c>
      <c r="J34" s="152">
        <v>364</v>
      </c>
    </row>
    <row r="35" spans="1:10" x14ac:dyDescent="0.25">
      <c r="A35" s="180">
        <v>3295</v>
      </c>
      <c r="B35" s="181"/>
      <c r="C35" s="206" t="s">
        <v>86</v>
      </c>
      <c r="D35" s="208"/>
      <c r="E35" s="207"/>
      <c r="F35" s="152">
        <v>117.46</v>
      </c>
      <c r="G35" s="152">
        <v>85</v>
      </c>
      <c r="H35" s="152">
        <v>85</v>
      </c>
      <c r="I35" s="152">
        <v>85</v>
      </c>
      <c r="J35" s="152">
        <v>85</v>
      </c>
    </row>
    <row r="36" spans="1:10" x14ac:dyDescent="0.25">
      <c r="A36" s="206" t="s">
        <v>159</v>
      </c>
      <c r="B36" s="207"/>
      <c r="C36" s="223" t="s">
        <v>82</v>
      </c>
      <c r="D36" s="223"/>
      <c r="E36" s="223"/>
      <c r="F36" s="152">
        <v>319.91000000000003</v>
      </c>
      <c r="G36" s="152">
        <v>500</v>
      </c>
      <c r="H36" s="152">
        <v>500</v>
      </c>
      <c r="I36" s="152">
        <v>500</v>
      </c>
      <c r="J36" s="152">
        <v>500</v>
      </c>
    </row>
    <row r="37" spans="1:10" x14ac:dyDescent="0.25">
      <c r="A37" s="220" t="s">
        <v>160</v>
      </c>
      <c r="B37" s="221"/>
      <c r="C37" s="229" t="s">
        <v>87</v>
      </c>
      <c r="D37" s="229"/>
      <c r="E37" s="229"/>
      <c r="F37" s="151">
        <f>SUM(F38:F39)</f>
        <v>1557</v>
      </c>
      <c r="G37" s="151">
        <f t="shared" ref="G37:J37" si="4">SUM(G38:G39)</f>
        <v>1400</v>
      </c>
      <c r="H37" s="151">
        <f t="shared" si="4"/>
        <v>1000</v>
      </c>
      <c r="I37" s="151">
        <f t="shared" si="4"/>
        <v>1000</v>
      </c>
      <c r="J37" s="151">
        <f t="shared" si="4"/>
        <v>1000</v>
      </c>
    </row>
    <row r="38" spans="1:10" x14ac:dyDescent="0.25">
      <c r="A38" s="206" t="s">
        <v>161</v>
      </c>
      <c r="B38" s="207"/>
      <c r="C38" s="223" t="s">
        <v>89</v>
      </c>
      <c r="D38" s="223"/>
      <c r="E38" s="223"/>
      <c r="F38" s="152">
        <v>1400.84</v>
      </c>
      <c r="G38" s="152">
        <v>1400</v>
      </c>
      <c r="H38" s="152">
        <v>1000</v>
      </c>
      <c r="I38" s="152">
        <v>1000</v>
      </c>
      <c r="J38" s="152">
        <v>1000</v>
      </c>
    </row>
    <row r="39" spans="1:10" s="135" customFormat="1" x14ac:dyDescent="0.25">
      <c r="A39" s="206">
        <v>3433</v>
      </c>
      <c r="B39" s="207"/>
      <c r="C39" s="206" t="s">
        <v>90</v>
      </c>
      <c r="D39" s="208"/>
      <c r="E39" s="207"/>
      <c r="F39" s="152">
        <v>156.16</v>
      </c>
      <c r="G39" s="152">
        <v>0</v>
      </c>
      <c r="H39" s="152">
        <v>0</v>
      </c>
      <c r="I39" s="152">
        <v>0</v>
      </c>
      <c r="J39" s="152">
        <v>0</v>
      </c>
    </row>
    <row r="40" spans="1:10" ht="26.25" customHeight="1" x14ac:dyDescent="0.25">
      <c r="A40" s="231" t="s">
        <v>162</v>
      </c>
      <c r="B40" s="215"/>
      <c r="C40" s="231" t="s">
        <v>163</v>
      </c>
      <c r="D40" s="216"/>
      <c r="E40" s="215"/>
      <c r="F40" s="149">
        <f>F41</f>
        <v>1988838.25</v>
      </c>
      <c r="G40" s="149">
        <f>G41</f>
        <v>2411100</v>
      </c>
      <c r="H40" s="149">
        <f t="shared" ref="H40:J40" si="5">H41</f>
        <v>2439025</v>
      </c>
      <c r="I40" s="149">
        <f t="shared" si="5"/>
        <v>2439025</v>
      </c>
      <c r="J40" s="149">
        <f t="shared" si="5"/>
        <v>2439025</v>
      </c>
    </row>
    <row r="41" spans="1:10" ht="19.5" customHeight="1" x14ac:dyDescent="0.25">
      <c r="A41" s="212" t="s">
        <v>164</v>
      </c>
      <c r="B41" s="212"/>
      <c r="C41" s="230" t="s">
        <v>165</v>
      </c>
      <c r="D41" s="230"/>
      <c r="E41" s="230"/>
      <c r="F41" s="150">
        <f>F42+F47</f>
        <v>1988838.25</v>
      </c>
      <c r="G41" s="150">
        <f>G42+G47</f>
        <v>2411100</v>
      </c>
      <c r="H41" s="150">
        <f t="shared" ref="H41:J41" si="6">H42+H47</f>
        <v>2439025</v>
      </c>
      <c r="I41" s="150">
        <f t="shared" si="6"/>
        <v>2439025</v>
      </c>
      <c r="J41" s="150">
        <f t="shared" si="6"/>
        <v>2439025</v>
      </c>
    </row>
    <row r="42" spans="1:10" x14ac:dyDescent="0.25">
      <c r="A42" s="220">
        <v>31</v>
      </c>
      <c r="B42" s="221"/>
      <c r="C42" s="220" t="s">
        <v>54</v>
      </c>
      <c r="D42" s="222"/>
      <c r="E42" s="221"/>
      <c r="F42" s="151">
        <f>SUM(F43:F46)</f>
        <v>1951006.09</v>
      </c>
      <c r="G42" s="151">
        <f>SUM(G43:G46)</f>
        <v>2368900</v>
      </c>
      <c r="H42" s="151">
        <f t="shared" ref="H42:J42" si="7">SUM(H43:H46)</f>
        <v>2396525</v>
      </c>
      <c r="I42" s="151">
        <f t="shared" si="7"/>
        <v>2396525</v>
      </c>
      <c r="J42" s="151">
        <f t="shared" si="7"/>
        <v>2396525</v>
      </c>
    </row>
    <row r="43" spans="1:10" x14ac:dyDescent="0.25">
      <c r="A43" s="206">
        <v>3111</v>
      </c>
      <c r="B43" s="207"/>
      <c r="C43" s="206" t="s">
        <v>56</v>
      </c>
      <c r="D43" s="208"/>
      <c r="E43" s="207"/>
      <c r="F43" s="152">
        <v>1607843.8</v>
      </c>
      <c r="G43" s="152">
        <v>1960000</v>
      </c>
      <c r="H43" s="152">
        <v>1965000</v>
      </c>
      <c r="I43" s="152">
        <v>1965000</v>
      </c>
      <c r="J43" s="152">
        <v>1965000</v>
      </c>
    </row>
    <row r="44" spans="1:10" s="135" customFormat="1" x14ac:dyDescent="0.25">
      <c r="A44" s="206">
        <v>3113</v>
      </c>
      <c r="B44" s="207"/>
      <c r="C44" s="206" t="s">
        <v>208</v>
      </c>
      <c r="D44" s="208"/>
      <c r="E44" s="207"/>
      <c r="F44" s="152">
        <v>0</v>
      </c>
      <c r="G44" s="152">
        <v>0</v>
      </c>
      <c r="H44" s="152">
        <v>20000</v>
      </c>
      <c r="I44" s="152">
        <v>20000</v>
      </c>
      <c r="J44" s="152">
        <v>20000</v>
      </c>
    </row>
    <row r="45" spans="1:10" x14ac:dyDescent="0.25">
      <c r="A45" s="223">
        <v>3121</v>
      </c>
      <c r="B45" s="223"/>
      <c r="C45" s="223" t="s">
        <v>57</v>
      </c>
      <c r="D45" s="223"/>
      <c r="E45" s="223"/>
      <c r="F45" s="152">
        <v>77704.45</v>
      </c>
      <c r="G45" s="152">
        <v>85500</v>
      </c>
      <c r="H45" s="152">
        <v>84000</v>
      </c>
      <c r="I45" s="152">
        <v>84000</v>
      </c>
      <c r="J45" s="152">
        <v>84000</v>
      </c>
    </row>
    <row r="46" spans="1:10" x14ac:dyDescent="0.25">
      <c r="A46" s="223">
        <v>3132</v>
      </c>
      <c r="B46" s="223"/>
      <c r="C46" s="223" t="s">
        <v>59</v>
      </c>
      <c r="D46" s="223"/>
      <c r="E46" s="223"/>
      <c r="F46" s="152">
        <v>265457.84000000003</v>
      </c>
      <c r="G46" s="152">
        <v>323400</v>
      </c>
      <c r="H46" s="152">
        <v>327525</v>
      </c>
      <c r="I46" s="152">
        <v>327525</v>
      </c>
      <c r="J46" s="152">
        <v>327525</v>
      </c>
    </row>
    <row r="47" spans="1:10" x14ac:dyDescent="0.25">
      <c r="A47" s="229" t="s">
        <v>143</v>
      </c>
      <c r="B47" s="229"/>
      <c r="C47" s="229" t="s">
        <v>60</v>
      </c>
      <c r="D47" s="229"/>
      <c r="E47" s="229"/>
      <c r="F47" s="151">
        <f>SUM(F48:F49)</f>
        <v>37832.159999999996</v>
      </c>
      <c r="G47" s="151">
        <f>SUM(G48:G49)</f>
        <v>42200</v>
      </c>
      <c r="H47" s="151">
        <f t="shared" ref="H47:J47" si="8">SUM(H48:H49)</f>
        <v>42500</v>
      </c>
      <c r="I47" s="151">
        <f t="shared" si="8"/>
        <v>42500</v>
      </c>
      <c r="J47" s="151">
        <f t="shared" si="8"/>
        <v>42500</v>
      </c>
    </row>
    <row r="48" spans="1:10" x14ac:dyDescent="0.25">
      <c r="A48" s="223">
        <v>3212</v>
      </c>
      <c r="B48" s="223"/>
      <c r="C48" s="223" t="s">
        <v>166</v>
      </c>
      <c r="D48" s="223"/>
      <c r="E48" s="223"/>
      <c r="F48" s="152">
        <v>34948.81</v>
      </c>
      <c r="G48" s="152">
        <v>40000</v>
      </c>
      <c r="H48" s="152">
        <v>40000</v>
      </c>
      <c r="I48" s="152">
        <v>40000</v>
      </c>
      <c r="J48" s="152">
        <v>40000</v>
      </c>
    </row>
    <row r="49" spans="1:10" x14ac:dyDescent="0.25">
      <c r="A49" s="223">
        <v>3295</v>
      </c>
      <c r="B49" s="223"/>
      <c r="C49" s="223" t="s">
        <v>86</v>
      </c>
      <c r="D49" s="223"/>
      <c r="E49" s="223"/>
      <c r="F49" s="152">
        <v>2883.35</v>
      </c>
      <c r="G49" s="152">
        <v>2200</v>
      </c>
      <c r="H49" s="152">
        <v>2500</v>
      </c>
      <c r="I49" s="152">
        <v>2500</v>
      </c>
      <c r="J49" s="152">
        <v>2500</v>
      </c>
    </row>
    <row r="50" spans="1:10" ht="24.75" customHeight="1" x14ac:dyDescent="0.25">
      <c r="A50" s="232" t="s">
        <v>167</v>
      </c>
      <c r="B50" s="233"/>
      <c r="C50" s="233"/>
      <c r="D50" s="233"/>
      <c r="E50" s="234"/>
      <c r="F50" s="148">
        <f>F51+F98+F121+F125+F133+F154+F158+F171</f>
        <v>627727.68999999994</v>
      </c>
      <c r="G50" s="148">
        <f>G51+G98+G121+G125+G133+G154+G158+G171</f>
        <v>886546</v>
      </c>
      <c r="H50" s="148">
        <f>H51+H98+H121+H125+H133+H154+H158+H171</f>
        <v>844977</v>
      </c>
      <c r="I50" s="148">
        <f>I51+I98+I121+I125+I133+I154+I158+I171</f>
        <v>844977</v>
      </c>
      <c r="J50" s="148">
        <f>J51+J98+J121+J125+J133+J154+J158+J171</f>
        <v>844977</v>
      </c>
    </row>
    <row r="51" spans="1:10" ht="21.75" customHeight="1" x14ac:dyDescent="0.25">
      <c r="A51" s="214" t="s">
        <v>168</v>
      </c>
      <c r="B51" s="215"/>
      <c r="C51" s="214" t="s">
        <v>169</v>
      </c>
      <c r="D51" s="216"/>
      <c r="E51" s="215"/>
      <c r="F51" s="149">
        <f>F52+F62+F68+F89</f>
        <v>82629.5</v>
      </c>
      <c r="G51" s="149">
        <f>G52+G62+G68+G89</f>
        <v>114636</v>
      </c>
      <c r="H51" s="149">
        <f t="shared" ref="H51:J51" si="9">H52+H62+H68+H89</f>
        <v>37085</v>
      </c>
      <c r="I51" s="149">
        <f t="shared" si="9"/>
        <v>37085</v>
      </c>
      <c r="J51" s="149">
        <f t="shared" si="9"/>
        <v>37085</v>
      </c>
    </row>
    <row r="52" spans="1:10" x14ac:dyDescent="0.25">
      <c r="A52" s="236" t="s">
        <v>170</v>
      </c>
      <c r="B52" s="237"/>
      <c r="C52" s="246" t="s">
        <v>171</v>
      </c>
      <c r="D52" s="247"/>
      <c r="E52" s="248"/>
      <c r="F52" s="150">
        <f>F53+F59</f>
        <v>65001.810000000005</v>
      </c>
      <c r="G52" s="150">
        <f>G53+G59</f>
        <v>87808</v>
      </c>
      <c r="H52" s="150">
        <f t="shared" ref="H52:J52" si="10">H53+H59</f>
        <v>19500</v>
      </c>
      <c r="I52" s="150">
        <f t="shared" si="10"/>
        <v>19500</v>
      </c>
      <c r="J52" s="150">
        <f t="shared" si="10"/>
        <v>19500</v>
      </c>
    </row>
    <row r="53" spans="1:10" x14ac:dyDescent="0.25">
      <c r="A53" s="220" t="s">
        <v>143</v>
      </c>
      <c r="B53" s="221"/>
      <c r="C53" s="220" t="s">
        <v>60</v>
      </c>
      <c r="D53" s="222"/>
      <c r="E53" s="221"/>
      <c r="F53" s="151">
        <f>SUM(F54:F58)</f>
        <v>13535.15</v>
      </c>
      <c r="G53" s="151">
        <f t="shared" ref="G53:J53" si="11">SUM(G54:G58)</f>
        <v>32584</v>
      </c>
      <c r="H53" s="151">
        <f t="shared" si="11"/>
        <v>17500</v>
      </c>
      <c r="I53" s="151">
        <f t="shared" si="11"/>
        <v>17500</v>
      </c>
      <c r="J53" s="151">
        <f t="shared" si="11"/>
        <v>17500</v>
      </c>
    </row>
    <row r="54" spans="1:10" x14ac:dyDescent="0.25">
      <c r="A54" s="206" t="s">
        <v>147</v>
      </c>
      <c r="B54" s="207"/>
      <c r="C54" s="206" t="s">
        <v>68</v>
      </c>
      <c r="D54" s="208"/>
      <c r="E54" s="207"/>
      <c r="F54" s="152">
        <v>10310.15</v>
      </c>
      <c r="G54" s="152">
        <v>10884</v>
      </c>
      <c r="H54" s="152">
        <v>9000</v>
      </c>
      <c r="I54" s="152">
        <v>9000</v>
      </c>
      <c r="J54" s="152">
        <v>9000</v>
      </c>
    </row>
    <row r="55" spans="1:10" x14ac:dyDescent="0.25">
      <c r="A55" s="206">
        <v>3232</v>
      </c>
      <c r="B55" s="207"/>
      <c r="C55" s="206" t="s">
        <v>74</v>
      </c>
      <c r="D55" s="208"/>
      <c r="E55" s="207"/>
      <c r="F55" s="152">
        <v>1875</v>
      </c>
      <c r="G55" s="152">
        <v>4500</v>
      </c>
      <c r="H55" s="152">
        <v>4500</v>
      </c>
      <c r="I55" s="152">
        <v>4500</v>
      </c>
      <c r="J55" s="152">
        <v>4500</v>
      </c>
    </row>
    <row r="56" spans="1:10" x14ac:dyDescent="0.25">
      <c r="A56" s="206">
        <v>3239</v>
      </c>
      <c r="B56" s="207"/>
      <c r="C56" s="206" t="s">
        <v>81</v>
      </c>
      <c r="D56" s="208"/>
      <c r="E56" s="207"/>
      <c r="F56" s="152">
        <v>750</v>
      </c>
      <c r="G56" s="152">
        <v>16000</v>
      </c>
      <c r="H56" s="152">
        <v>4000</v>
      </c>
      <c r="I56" s="152">
        <v>4000</v>
      </c>
      <c r="J56" s="152">
        <v>4000</v>
      </c>
    </row>
    <row r="57" spans="1:10" s="135" customFormat="1" x14ac:dyDescent="0.25">
      <c r="A57" s="206">
        <v>3293</v>
      </c>
      <c r="B57" s="207"/>
      <c r="C57" s="206" t="s">
        <v>84</v>
      </c>
      <c r="D57" s="208"/>
      <c r="E57" s="207"/>
      <c r="F57" s="152">
        <v>600</v>
      </c>
      <c r="G57" s="152">
        <v>700</v>
      </c>
      <c r="H57" s="152">
        <v>0</v>
      </c>
      <c r="I57" s="152">
        <v>0</v>
      </c>
      <c r="J57" s="152">
        <v>0</v>
      </c>
    </row>
    <row r="58" spans="1:10" s="135" customFormat="1" x14ac:dyDescent="0.25">
      <c r="A58" s="206">
        <v>3299</v>
      </c>
      <c r="B58" s="207"/>
      <c r="C58" s="206" t="s">
        <v>82</v>
      </c>
      <c r="D58" s="208"/>
      <c r="E58" s="207"/>
      <c r="F58" s="152">
        <v>0</v>
      </c>
      <c r="G58" s="152">
        <v>500</v>
      </c>
      <c r="H58" s="152">
        <v>0</v>
      </c>
      <c r="I58" s="152">
        <v>0</v>
      </c>
      <c r="J58" s="152">
        <v>0</v>
      </c>
    </row>
    <row r="59" spans="1:10" ht="24" customHeight="1" x14ac:dyDescent="0.25">
      <c r="A59" s="220" t="s">
        <v>172</v>
      </c>
      <c r="B59" s="221"/>
      <c r="C59" s="220" t="s">
        <v>91</v>
      </c>
      <c r="D59" s="222"/>
      <c r="E59" s="221"/>
      <c r="F59" s="151">
        <f>SUM(F60:F61)</f>
        <v>51466.66</v>
      </c>
      <c r="G59" s="151">
        <f t="shared" ref="G59:J59" si="12">SUM(G60:G61)</f>
        <v>55224</v>
      </c>
      <c r="H59" s="151">
        <f t="shared" si="12"/>
        <v>2000</v>
      </c>
      <c r="I59" s="151">
        <f t="shared" si="12"/>
        <v>2000</v>
      </c>
      <c r="J59" s="151">
        <f t="shared" si="12"/>
        <v>2000</v>
      </c>
    </row>
    <row r="60" spans="1:10" s="135" customFormat="1" ht="15" customHeight="1" x14ac:dyDescent="0.25">
      <c r="A60" s="206">
        <v>3721</v>
      </c>
      <c r="B60" s="207"/>
      <c r="C60" s="206" t="s">
        <v>212</v>
      </c>
      <c r="D60" s="208"/>
      <c r="E60" s="207"/>
      <c r="F60" s="152">
        <v>0</v>
      </c>
      <c r="G60" s="152">
        <v>53724</v>
      </c>
      <c r="H60" s="152">
        <v>0</v>
      </c>
      <c r="I60" s="152">
        <v>0</v>
      </c>
      <c r="J60" s="152">
        <v>0</v>
      </c>
    </row>
    <row r="61" spans="1:10" x14ac:dyDescent="0.25">
      <c r="A61" s="153">
        <v>3722</v>
      </c>
      <c r="B61" s="154"/>
      <c r="C61" s="206" t="s">
        <v>173</v>
      </c>
      <c r="D61" s="208"/>
      <c r="E61" s="207"/>
      <c r="F61" s="152">
        <v>51466.66</v>
      </c>
      <c r="G61" s="152">
        <v>1500</v>
      </c>
      <c r="H61" s="152">
        <v>2000</v>
      </c>
      <c r="I61" s="152">
        <v>2000</v>
      </c>
      <c r="J61" s="152">
        <v>2000</v>
      </c>
    </row>
    <row r="62" spans="1:10" x14ac:dyDescent="0.25">
      <c r="A62" s="236" t="s">
        <v>174</v>
      </c>
      <c r="B62" s="237"/>
      <c r="C62" s="246" t="s">
        <v>175</v>
      </c>
      <c r="D62" s="247"/>
      <c r="E62" s="248"/>
      <c r="F62" s="150">
        <f>F63</f>
        <v>1308.18</v>
      </c>
      <c r="G62" s="150">
        <f>G63</f>
        <v>1700</v>
      </c>
      <c r="H62" s="150">
        <f t="shared" ref="H62:J62" si="13">H63</f>
        <v>1700</v>
      </c>
      <c r="I62" s="150">
        <f t="shared" si="13"/>
        <v>1700</v>
      </c>
      <c r="J62" s="150">
        <f t="shared" si="13"/>
        <v>1700</v>
      </c>
    </row>
    <row r="63" spans="1:10" x14ac:dyDescent="0.25">
      <c r="A63" s="220" t="s">
        <v>143</v>
      </c>
      <c r="B63" s="221"/>
      <c r="C63" s="220" t="s">
        <v>60</v>
      </c>
      <c r="D63" s="222"/>
      <c r="E63" s="221"/>
      <c r="F63" s="151">
        <f>SUM(F64:F67)</f>
        <v>1308.18</v>
      </c>
      <c r="G63" s="151">
        <f>SUM(G64:G67)</f>
        <v>1700</v>
      </c>
      <c r="H63" s="151">
        <f>SUM(H64:H67)</f>
        <v>1700</v>
      </c>
      <c r="I63" s="151">
        <f t="shared" ref="I63:J63" si="14">SUM(I64:I67)</f>
        <v>1700</v>
      </c>
      <c r="J63" s="151">
        <f t="shared" si="14"/>
        <v>1700</v>
      </c>
    </row>
    <row r="64" spans="1:10" s="135" customFormat="1" x14ac:dyDescent="0.25">
      <c r="A64" s="206">
        <v>3221</v>
      </c>
      <c r="B64" s="207"/>
      <c r="C64" s="206" t="s">
        <v>66</v>
      </c>
      <c r="D64" s="208"/>
      <c r="E64" s="207"/>
      <c r="F64" s="152">
        <v>0</v>
      </c>
      <c r="G64" s="152">
        <v>100</v>
      </c>
      <c r="H64" s="152">
        <v>100</v>
      </c>
      <c r="I64" s="152">
        <v>100</v>
      </c>
      <c r="J64" s="152">
        <v>100</v>
      </c>
    </row>
    <row r="65" spans="1:10" x14ac:dyDescent="0.25">
      <c r="A65" s="153">
        <v>3225</v>
      </c>
      <c r="B65" s="154"/>
      <c r="C65" s="206" t="s">
        <v>149</v>
      </c>
      <c r="D65" s="208"/>
      <c r="E65" s="207"/>
      <c r="F65" s="152">
        <v>360.16</v>
      </c>
      <c r="G65" s="152">
        <v>700</v>
      </c>
      <c r="H65" s="152">
        <v>700</v>
      </c>
      <c r="I65" s="152">
        <v>700</v>
      </c>
      <c r="J65" s="152">
        <v>700</v>
      </c>
    </row>
    <row r="66" spans="1:10" s="135" customFormat="1" x14ac:dyDescent="0.25">
      <c r="A66" s="206">
        <v>3239</v>
      </c>
      <c r="B66" s="207"/>
      <c r="C66" s="206" t="s">
        <v>81</v>
      </c>
      <c r="D66" s="208"/>
      <c r="E66" s="207"/>
      <c r="F66" s="152">
        <v>0</v>
      </c>
      <c r="G66" s="152">
        <v>600</v>
      </c>
      <c r="H66" s="152">
        <v>500</v>
      </c>
      <c r="I66" s="152">
        <v>500</v>
      </c>
      <c r="J66" s="152">
        <v>500</v>
      </c>
    </row>
    <row r="67" spans="1:10" x14ac:dyDescent="0.25">
      <c r="A67" s="206">
        <v>3299</v>
      </c>
      <c r="B67" s="207"/>
      <c r="C67" s="206" t="s">
        <v>82</v>
      </c>
      <c r="D67" s="208"/>
      <c r="E67" s="207"/>
      <c r="F67" s="152">
        <v>948.02</v>
      </c>
      <c r="G67" s="152">
        <v>300</v>
      </c>
      <c r="H67" s="152">
        <v>400</v>
      </c>
      <c r="I67" s="152">
        <v>400</v>
      </c>
      <c r="J67" s="152">
        <v>400</v>
      </c>
    </row>
    <row r="68" spans="1:10" x14ac:dyDescent="0.25">
      <c r="A68" s="236" t="s">
        <v>176</v>
      </c>
      <c r="B68" s="237"/>
      <c r="C68" s="238" t="s">
        <v>177</v>
      </c>
      <c r="D68" s="239"/>
      <c r="E68" s="240"/>
      <c r="F68" s="156">
        <f>F69+F72+F84+F86</f>
        <v>14329.119999999999</v>
      </c>
      <c r="G68" s="156">
        <f>G69+G72+G84+G86</f>
        <v>15878</v>
      </c>
      <c r="H68" s="156">
        <f t="shared" ref="H68:J68" si="15">H69+H72+H84+H86</f>
        <v>15885</v>
      </c>
      <c r="I68" s="156">
        <f t="shared" si="15"/>
        <v>15885</v>
      </c>
      <c r="J68" s="156">
        <f t="shared" si="15"/>
        <v>15885</v>
      </c>
    </row>
    <row r="69" spans="1:10" x14ac:dyDescent="0.25">
      <c r="A69" s="220">
        <v>31</v>
      </c>
      <c r="B69" s="221"/>
      <c r="C69" s="220" t="s">
        <v>54</v>
      </c>
      <c r="D69" s="222"/>
      <c r="E69" s="221"/>
      <c r="F69" s="151">
        <f>SUM(F70:F71)</f>
        <v>0</v>
      </c>
      <c r="G69" s="151">
        <f>SUM(G70:G71)</f>
        <v>525</v>
      </c>
      <c r="H69" s="151">
        <f t="shared" ref="H69:J69" si="16">SUM(H70:H71)</f>
        <v>525</v>
      </c>
      <c r="I69" s="151">
        <f t="shared" si="16"/>
        <v>525</v>
      </c>
      <c r="J69" s="151">
        <f t="shared" si="16"/>
        <v>525</v>
      </c>
    </row>
    <row r="70" spans="1:10" x14ac:dyDescent="0.25">
      <c r="A70" s="206">
        <v>3111</v>
      </c>
      <c r="B70" s="207"/>
      <c r="C70" s="206" t="s">
        <v>56</v>
      </c>
      <c r="D70" s="208"/>
      <c r="E70" s="207"/>
      <c r="F70" s="152">
        <v>0</v>
      </c>
      <c r="G70" s="152">
        <v>450</v>
      </c>
      <c r="H70" s="152">
        <v>450</v>
      </c>
      <c r="I70" s="152">
        <v>450</v>
      </c>
      <c r="J70" s="152">
        <v>450</v>
      </c>
    </row>
    <row r="71" spans="1:10" x14ac:dyDescent="0.25">
      <c r="A71" s="223">
        <v>3132</v>
      </c>
      <c r="B71" s="223"/>
      <c r="C71" s="223" t="s">
        <v>59</v>
      </c>
      <c r="D71" s="223"/>
      <c r="E71" s="223"/>
      <c r="F71" s="152">
        <v>0</v>
      </c>
      <c r="G71" s="152">
        <v>75</v>
      </c>
      <c r="H71" s="152">
        <v>75</v>
      </c>
      <c r="I71" s="152">
        <v>75</v>
      </c>
      <c r="J71" s="152">
        <v>75</v>
      </c>
    </row>
    <row r="72" spans="1:10" x14ac:dyDescent="0.25">
      <c r="A72" s="220" t="s">
        <v>143</v>
      </c>
      <c r="B72" s="221"/>
      <c r="C72" s="220" t="s">
        <v>60</v>
      </c>
      <c r="D72" s="222"/>
      <c r="E72" s="221"/>
      <c r="F72" s="151">
        <f>SUM(F73:F83)</f>
        <v>9511.369999999999</v>
      </c>
      <c r="G72" s="151">
        <f t="shared" ref="G72:J72" si="17">SUM(G73:G83)</f>
        <v>11107</v>
      </c>
      <c r="H72" s="151">
        <f t="shared" si="17"/>
        <v>12060</v>
      </c>
      <c r="I72" s="151">
        <f t="shared" si="17"/>
        <v>12060</v>
      </c>
      <c r="J72" s="151">
        <f t="shared" si="17"/>
        <v>12060</v>
      </c>
    </row>
    <row r="73" spans="1:10" x14ac:dyDescent="0.25">
      <c r="A73" s="206">
        <v>3211</v>
      </c>
      <c r="B73" s="207"/>
      <c r="C73" s="206" t="s">
        <v>62</v>
      </c>
      <c r="D73" s="208"/>
      <c r="E73" s="207"/>
      <c r="F73" s="152">
        <v>0</v>
      </c>
      <c r="G73" s="152">
        <v>710</v>
      </c>
      <c r="H73" s="152">
        <v>710</v>
      </c>
      <c r="I73" s="152">
        <v>710</v>
      </c>
      <c r="J73" s="152">
        <v>710</v>
      </c>
    </row>
    <row r="74" spans="1:10" x14ac:dyDescent="0.25">
      <c r="A74" s="206">
        <v>3213</v>
      </c>
      <c r="B74" s="207"/>
      <c r="C74" s="206" t="s">
        <v>64</v>
      </c>
      <c r="D74" s="208"/>
      <c r="E74" s="207"/>
      <c r="F74" s="152">
        <v>0</v>
      </c>
      <c r="G74" s="152">
        <v>100</v>
      </c>
      <c r="H74" s="152">
        <v>100</v>
      </c>
      <c r="I74" s="152">
        <v>100</v>
      </c>
      <c r="J74" s="152">
        <v>100</v>
      </c>
    </row>
    <row r="75" spans="1:10" x14ac:dyDescent="0.25">
      <c r="A75" s="206">
        <v>3221</v>
      </c>
      <c r="B75" s="207"/>
      <c r="C75" s="217" t="s">
        <v>66</v>
      </c>
      <c r="D75" s="218"/>
      <c r="E75" s="219"/>
      <c r="F75" s="152">
        <v>2581.94</v>
      </c>
      <c r="G75" s="152">
        <v>1645</v>
      </c>
      <c r="H75" s="152">
        <v>2050</v>
      </c>
      <c r="I75" s="152">
        <v>2050</v>
      </c>
      <c r="J75" s="152">
        <v>2050</v>
      </c>
    </row>
    <row r="76" spans="1:10" x14ac:dyDescent="0.25">
      <c r="A76" s="206">
        <v>3223</v>
      </c>
      <c r="B76" s="207"/>
      <c r="C76" s="217" t="s">
        <v>68</v>
      </c>
      <c r="D76" s="218"/>
      <c r="E76" s="219"/>
      <c r="F76" s="152">
        <v>4577.21</v>
      </c>
      <c r="G76" s="152">
        <v>6000</v>
      </c>
      <c r="H76" s="152">
        <v>7000</v>
      </c>
      <c r="I76" s="152">
        <v>7000</v>
      </c>
      <c r="J76" s="152">
        <v>7000</v>
      </c>
    </row>
    <row r="77" spans="1:10" x14ac:dyDescent="0.25">
      <c r="A77" s="153">
        <v>3225</v>
      </c>
      <c r="B77" s="154"/>
      <c r="C77" s="206" t="s">
        <v>149</v>
      </c>
      <c r="D77" s="208"/>
      <c r="E77" s="207"/>
      <c r="F77" s="152">
        <v>1548.94</v>
      </c>
      <c r="G77" s="152">
        <v>1450</v>
      </c>
      <c r="H77" s="152">
        <v>1500</v>
      </c>
      <c r="I77" s="152">
        <v>1500</v>
      </c>
      <c r="J77" s="152">
        <v>1500</v>
      </c>
    </row>
    <row r="78" spans="1:10" x14ac:dyDescent="0.25">
      <c r="A78" s="206">
        <v>3231</v>
      </c>
      <c r="B78" s="207"/>
      <c r="C78" s="206" t="s">
        <v>73</v>
      </c>
      <c r="D78" s="244"/>
      <c r="E78" s="245"/>
      <c r="F78" s="152">
        <v>0</v>
      </c>
      <c r="G78" s="152">
        <v>0</v>
      </c>
      <c r="H78" s="152">
        <v>0</v>
      </c>
      <c r="I78" s="152">
        <v>0</v>
      </c>
      <c r="J78" s="152">
        <v>0</v>
      </c>
    </row>
    <row r="79" spans="1:10" x14ac:dyDescent="0.25">
      <c r="A79" s="206">
        <v>3232</v>
      </c>
      <c r="B79" s="207"/>
      <c r="C79" s="241" t="s">
        <v>74</v>
      </c>
      <c r="D79" s="242"/>
      <c r="E79" s="243"/>
      <c r="F79" s="152">
        <v>329.88</v>
      </c>
      <c r="G79" s="152">
        <v>200</v>
      </c>
      <c r="H79" s="152">
        <v>200</v>
      </c>
      <c r="I79" s="152">
        <v>200</v>
      </c>
      <c r="J79" s="152">
        <v>200</v>
      </c>
    </row>
    <row r="80" spans="1:10" x14ac:dyDescent="0.25">
      <c r="A80" s="206">
        <v>3234</v>
      </c>
      <c r="B80" s="207"/>
      <c r="C80" s="241" t="s">
        <v>76</v>
      </c>
      <c r="D80" s="242"/>
      <c r="E80" s="243"/>
      <c r="F80" s="152">
        <v>315.8</v>
      </c>
      <c r="G80" s="152">
        <v>500</v>
      </c>
      <c r="H80" s="152">
        <v>500</v>
      </c>
      <c r="I80" s="152">
        <v>500</v>
      </c>
      <c r="J80" s="152">
        <v>500</v>
      </c>
    </row>
    <row r="81" spans="1:10" s="135" customFormat="1" x14ac:dyDescent="0.25">
      <c r="A81" s="206">
        <v>3235</v>
      </c>
      <c r="B81" s="207"/>
      <c r="C81" s="241" t="s">
        <v>77</v>
      </c>
      <c r="D81" s="242"/>
      <c r="E81" s="243"/>
      <c r="F81" s="152">
        <v>0</v>
      </c>
      <c r="G81" s="152">
        <v>302</v>
      </c>
      <c r="H81" s="152">
        <v>0</v>
      </c>
      <c r="I81" s="152">
        <v>0</v>
      </c>
      <c r="J81" s="152">
        <v>0</v>
      </c>
    </row>
    <row r="82" spans="1:10" x14ac:dyDescent="0.25">
      <c r="A82" s="153">
        <v>3236</v>
      </c>
      <c r="B82" s="154"/>
      <c r="C82" s="241" t="s">
        <v>78</v>
      </c>
      <c r="D82" s="242"/>
      <c r="E82" s="243"/>
      <c r="F82" s="152">
        <v>157.6</v>
      </c>
      <c r="G82" s="152">
        <v>0</v>
      </c>
      <c r="H82" s="152">
        <v>0</v>
      </c>
      <c r="I82" s="152">
        <v>0</v>
      </c>
      <c r="J82" s="152">
        <v>0</v>
      </c>
    </row>
    <row r="83" spans="1:10" s="135" customFormat="1" x14ac:dyDescent="0.25">
      <c r="A83" s="206">
        <v>3238</v>
      </c>
      <c r="B83" s="207"/>
      <c r="C83" s="241" t="s">
        <v>80</v>
      </c>
      <c r="D83" s="242"/>
      <c r="E83" s="243"/>
      <c r="F83" s="152">
        <v>0</v>
      </c>
      <c r="G83" s="152">
        <v>200</v>
      </c>
      <c r="H83" s="152">
        <v>0</v>
      </c>
      <c r="I83" s="152">
        <v>0</v>
      </c>
      <c r="J83" s="152">
        <v>0</v>
      </c>
    </row>
    <row r="84" spans="1:10" x14ac:dyDescent="0.25">
      <c r="A84" s="220">
        <v>38</v>
      </c>
      <c r="B84" s="221"/>
      <c r="C84" s="220" t="s">
        <v>94</v>
      </c>
      <c r="D84" s="222"/>
      <c r="E84" s="221"/>
      <c r="F84" s="151">
        <f>F85</f>
        <v>1689</v>
      </c>
      <c r="G84" s="151">
        <f>G85</f>
        <v>1746</v>
      </c>
      <c r="H84" s="151">
        <f t="shared" ref="H84:J84" si="18">H85</f>
        <v>1800</v>
      </c>
      <c r="I84" s="151">
        <f t="shared" si="18"/>
        <v>1800</v>
      </c>
      <c r="J84" s="151">
        <f t="shared" si="18"/>
        <v>1800</v>
      </c>
    </row>
    <row r="85" spans="1:10" x14ac:dyDescent="0.25">
      <c r="A85" s="153">
        <v>3812</v>
      </c>
      <c r="B85" s="154"/>
      <c r="C85" s="157" t="s">
        <v>95</v>
      </c>
      <c r="D85" s="158"/>
      <c r="E85" s="159"/>
      <c r="F85" s="152">
        <v>1689</v>
      </c>
      <c r="G85" s="152">
        <v>1746</v>
      </c>
      <c r="H85" s="152">
        <v>1800</v>
      </c>
      <c r="I85" s="152">
        <v>1800</v>
      </c>
      <c r="J85" s="152">
        <v>1800</v>
      </c>
    </row>
    <row r="86" spans="1:10" x14ac:dyDescent="0.25">
      <c r="A86" s="220">
        <v>42</v>
      </c>
      <c r="B86" s="221"/>
      <c r="C86" s="220" t="s">
        <v>97</v>
      </c>
      <c r="D86" s="222"/>
      <c r="E86" s="221"/>
      <c r="F86" s="151">
        <f>SUM(F87:F88)</f>
        <v>3128.75</v>
      </c>
      <c r="G86" s="151">
        <f t="shared" ref="G86:J86" si="19">SUM(G87:G88)</f>
        <v>2500</v>
      </c>
      <c r="H86" s="151">
        <f t="shared" si="19"/>
        <v>1500</v>
      </c>
      <c r="I86" s="151">
        <f t="shared" si="19"/>
        <v>1500</v>
      </c>
      <c r="J86" s="151">
        <f t="shared" si="19"/>
        <v>1500</v>
      </c>
    </row>
    <row r="87" spans="1:10" s="135" customFormat="1" x14ac:dyDescent="0.25">
      <c r="A87" s="206">
        <v>4221</v>
      </c>
      <c r="B87" s="207"/>
      <c r="C87" s="206" t="s">
        <v>99</v>
      </c>
      <c r="D87" s="208"/>
      <c r="E87" s="207"/>
      <c r="F87" s="152">
        <v>466.75</v>
      </c>
      <c r="G87" s="152">
        <v>1000</v>
      </c>
      <c r="H87" s="152">
        <v>0</v>
      </c>
      <c r="I87" s="152">
        <v>0</v>
      </c>
      <c r="J87" s="152">
        <v>0</v>
      </c>
    </row>
    <row r="88" spans="1:10" x14ac:dyDescent="0.25">
      <c r="A88" s="206">
        <v>4241</v>
      </c>
      <c r="B88" s="207"/>
      <c r="C88" s="206" t="s">
        <v>105</v>
      </c>
      <c r="D88" s="208"/>
      <c r="E88" s="207"/>
      <c r="F88" s="152">
        <v>2662</v>
      </c>
      <c r="G88" s="152">
        <v>1500</v>
      </c>
      <c r="H88" s="152">
        <v>1500</v>
      </c>
      <c r="I88" s="152">
        <v>1500</v>
      </c>
      <c r="J88" s="152">
        <v>1500</v>
      </c>
    </row>
    <row r="89" spans="1:10" x14ac:dyDescent="0.25">
      <c r="A89" s="236" t="s">
        <v>178</v>
      </c>
      <c r="B89" s="237"/>
      <c r="C89" s="238" t="s">
        <v>179</v>
      </c>
      <c r="D89" s="239"/>
      <c r="E89" s="240"/>
      <c r="F89" s="156">
        <f>F90+F94</f>
        <v>1990.39</v>
      </c>
      <c r="G89" s="156">
        <f>G90+G94</f>
        <v>9250</v>
      </c>
      <c r="H89" s="156">
        <f t="shared" ref="H89:J89" si="20">H90+H94</f>
        <v>0</v>
      </c>
      <c r="I89" s="156">
        <f t="shared" si="20"/>
        <v>0</v>
      </c>
      <c r="J89" s="156">
        <f t="shared" si="20"/>
        <v>0</v>
      </c>
    </row>
    <row r="90" spans="1:10" x14ac:dyDescent="0.25">
      <c r="A90" s="220" t="s">
        <v>143</v>
      </c>
      <c r="B90" s="221"/>
      <c r="C90" s="220" t="s">
        <v>60</v>
      </c>
      <c r="D90" s="222"/>
      <c r="E90" s="221"/>
      <c r="F90" s="151">
        <f>SUM(F91:F93)</f>
        <v>0</v>
      </c>
      <c r="G90" s="151">
        <f>SUM(G91:G93)</f>
        <v>3971</v>
      </c>
      <c r="H90" s="151">
        <f t="shared" ref="H90:J90" si="21">SUM(H91:H93)</f>
        <v>0</v>
      </c>
      <c r="I90" s="151">
        <f t="shared" si="21"/>
        <v>0</v>
      </c>
      <c r="J90" s="151">
        <f t="shared" si="21"/>
        <v>0</v>
      </c>
    </row>
    <row r="91" spans="1:10" x14ac:dyDescent="0.25">
      <c r="A91" s="206">
        <v>3221</v>
      </c>
      <c r="B91" s="207"/>
      <c r="C91" s="217" t="s">
        <v>66</v>
      </c>
      <c r="D91" s="218"/>
      <c r="E91" s="219"/>
      <c r="F91" s="152">
        <v>0</v>
      </c>
      <c r="G91" s="152">
        <v>1828</v>
      </c>
      <c r="H91" s="152">
        <v>0</v>
      </c>
      <c r="I91" s="152">
        <v>0</v>
      </c>
      <c r="J91" s="152">
        <v>0</v>
      </c>
    </row>
    <row r="92" spans="1:10" x14ac:dyDescent="0.25">
      <c r="A92" s="153">
        <v>3225</v>
      </c>
      <c r="B92" s="154"/>
      <c r="C92" s="206" t="s">
        <v>149</v>
      </c>
      <c r="D92" s="208"/>
      <c r="E92" s="207"/>
      <c r="F92" s="152">
        <v>0</v>
      </c>
      <c r="G92" s="152">
        <v>1993</v>
      </c>
      <c r="H92" s="152">
        <v>0</v>
      </c>
      <c r="I92" s="152">
        <v>0</v>
      </c>
      <c r="J92" s="152">
        <v>0</v>
      </c>
    </row>
    <row r="93" spans="1:10" s="135" customFormat="1" x14ac:dyDescent="0.25">
      <c r="A93" s="206">
        <v>3239</v>
      </c>
      <c r="B93" s="207"/>
      <c r="C93" s="206" t="s">
        <v>81</v>
      </c>
      <c r="D93" s="208"/>
      <c r="E93" s="207"/>
      <c r="F93" s="152">
        <v>0</v>
      </c>
      <c r="G93" s="152">
        <v>150</v>
      </c>
      <c r="H93" s="152">
        <v>0</v>
      </c>
      <c r="I93" s="152">
        <v>0</v>
      </c>
      <c r="J93" s="152">
        <v>0</v>
      </c>
    </row>
    <row r="94" spans="1:10" x14ac:dyDescent="0.25">
      <c r="A94" s="220">
        <v>42</v>
      </c>
      <c r="B94" s="221"/>
      <c r="C94" s="220" t="s">
        <v>97</v>
      </c>
      <c r="D94" s="222"/>
      <c r="E94" s="221"/>
      <c r="F94" s="151">
        <f>SUM(F95:F97)</f>
        <v>1990.39</v>
      </c>
      <c r="G94" s="151">
        <f>SUM(G95:G97)</f>
        <v>5279</v>
      </c>
      <c r="H94" s="151">
        <f t="shared" ref="H94:J94" si="22">SUM(H95:H97)</f>
        <v>0</v>
      </c>
      <c r="I94" s="151">
        <f t="shared" si="22"/>
        <v>0</v>
      </c>
      <c r="J94" s="151">
        <f t="shared" si="22"/>
        <v>0</v>
      </c>
    </row>
    <row r="95" spans="1:10" x14ac:dyDescent="0.25">
      <c r="A95" s="206">
        <v>4221</v>
      </c>
      <c r="B95" s="207"/>
      <c r="C95" s="206" t="s">
        <v>99</v>
      </c>
      <c r="D95" s="208"/>
      <c r="E95" s="207"/>
      <c r="F95" s="152">
        <v>1990.39</v>
      </c>
      <c r="G95" s="152">
        <v>3107</v>
      </c>
      <c r="H95" s="152">
        <v>0</v>
      </c>
      <c r="I95" s="152">
        <v>0</v>
      </c>
      <c r="J95" s="152">
        <v>0</v>
      </c>
    </row>
    <row r="96" spans="1:10" x14ac:dyDescent="0.25">
      <c r="A96" s="206">
        <v>4222</v>
      </c>
      <c r="B96" s="207"/>
      <c r="C96" s="206" t="s">
        <v>100</v>
      </c>
      <c r="D96" s="208"/>
      <c r="E96" s="207"/>
      <c r="F96" s="152">
        <v>0</v>
      </c>
      <c r="G96" s="152">
        <v>1473</v>
      </c>
      <c r="H96" s="152">
        <v>0</v>
      </c>
      <c r="I96" s="152">
        <v>0</v>
      </c>
      <c r="J96" s="152">
        <v>0</v>
      </c>
    </row>
    <row r="97" spans="1:10" x14ac:dyDescent="0.25">
      <c r="A97" s="206">
        <v>4227</v>
      </c>
      <c r="B97" s="207"/>
      <c r="C97" s="206" t="s">
        <v>103</v>
      </c>
      <c r="D97" s="208"/>
      <c r="E97" s="207"/>
      <c r="F97" s="152">
        <v>0</v>
      </c>
      <c r="G97" s="152">
        <v>699</v>
      </c>
      <c r="H97" s="152">
        <v>0</v>
      </c>
      <c r="I97" s="152">
        <v>0</v>
      </c>
      <c r="J97" s="152">
        <v>0</v>
      </c>
    </row>
    <row r="98" spans="1:10" ht="26.25" customHeight="1" x14ac:dyDescent="0.25">
      <c r="A98" s="214" t="s">
        <v>180</v>
      </c>
      <c r="B98" s="215"/>
      <c r="C98" s="214" t="s">
        <v>181</v>
      </c>
      <c r="D98" s="216"/>
      <c r="E98" s="215"/>
      <c r="F98" s="149">
        <f>F99+F107</f>
        <v>187597.14</v>
      </c>
      <c r="G98" s="149">
        <f>G99+G107</f>
        <v>233330</v>
      </c>
      <c r="H98" s="149">
        <f t="shared" ref="H98:J98" si="23">H99+H107</f>
        <v>238442</v>
      </c>
      <c r="I98" s="149">
        <f t="shared" si="23"/>
        <v>238442</v>
      </c>
      <c r="J98" s="149">
        <f t="shared" si="23"/>
        <v>238442</v>
      </c>
    </row>
    <row r="99" spans="1:10" x14ac:dyDescent="0.25">
      <c r="A99" s="212" t="s">
        <v>170</v>
      </c>
      <c r="B99" s="212"/>
      <c r="C99" s="230" t="s">
        <v>171</v>
      </c>
      <c r="D99" s="230"/>
      <c r="E99" s="230"/>
      <c r="F99" s="150">
        <f>F100+F105</f>
        <v>144319.75</v>
      </c>
      <c r="G99" s="150">
        <f>G100+G105</f>
        <v>177742</v>
      </c>
      <c r="H99" s="150">
        <f t="shared" ref="H99:J99" si="24">H100+H105</f>
        <v>188200</v>
      </c>
      <c r="I99" s="150">
        <f t="shared" si="24"/>
        <v>188200</v>
      </c>
      <c r="J99" s="150">
        <f t="shared" si="24"/>
        <v>188200</v>
      </c>
    </row>
    <row r="100" spans="1:10" x14ac:dyDescent="0.25">
      <c r="A100" s="220">
        <v>31</v>
      </c>
      <c r="B100" s="221"/>
      <c r="C100" s="220" t="s">
        <v>54</v>
      </c>
      <c r="D100" s="222"/>
      <c r="E100" s="221"/>
      <c r="F100" s="160">
        <f>SUM(F101:F104)</f>
        <v>143019.63</v>
      </c>
      <c r="G100" s="160">
        <f>SUM(G101:G104)</f>
        <v>176442</v>
      </c>
      <c r="H100" s="160">
        <f t="shared" ref="H100:J100" si="25">SUM(H101:H104)</f>
        <v>186700</v>
      </c>
      <c r="I100" s="160">
        <f t="shared" si="25"/>
        <v>186700</v>
      </c>
      <c r="J100" s="160">
        <f t="shared" si="25"/>
        <v>186700</v>
      </c>
    </row>
    <row r="101" spans="1:10" x14ac:dyDescent="0.25">
      <c r="A101" s="206">
        <v>3111</v>
      </c>
      <c r="B101" s="207"/>
      <c r="C101" s="206" t="s">
        <v>56</v>
      </c>
      <c r="D101" s="208"/>
      <c r="E101" s="207"/>
      <c r="F101" s="152">
        <v>118964.83</v>
      </c>
      <c r="G101" s="152">
        <v>146000</v>
      </c>
      <c r="H101" s="152">
        <v>150000</v>
      </c>
      <c r="I101" s="152">
        <v>150000</v>
      </c>
      <c r="J101" s="152">
        <v>150000</v>
      </c>
    </row>
    <row r="102" spans="1:10" s="135" customFormat="1" x14ac:dyDescent="0.25">
      <c r="A102" s="206">
        <v>3113</v>
      </c>
      <c r="B102" s="207"/>
      <c r="C102" s="206" t="s">
        <v>208</v>
      </c>
      <c r="D102" s="208"/>
      <c r="E102" s="207"/>
      <c r="F102" s="152">
        <v>0</v>
      </c>
      <c r="G102" s="152">
        <v>0</v>
      </c>
      <c r="H102" s="152">
        <v>5000</v>
      </c>
      <c r="I102" s="152">
        <v>5000</v>
      </c>
      <c r="J102" s="152">
        <v>5000</v>
      </c>
    </row>
    <row r="103" spans="1:10" x14ac:dyDescent="0.25">
      <c r="A103" s="223">
        <v>3121</v>
      </c>
      <c r="B103" s="223"/>
      <c r="C103" s="223" t="s">
        <v>57</v>
      </c>
      <c r="D103" s="223"/>
      <c r="E103" s="223"/>
      <c r="F103" s="152">
        <v>5935.72</v>
      </c>
      <c r="G103" s="152">
        <v>6342</v>
      </c>
      <c r="H103" s="152">
        <v>6200</v>
      </c>
      <c r="I103" s="152">
        <v>6200</v>
      </c>
      <c r="J103" s="152">
        <v>6200</v>
      </c>
    </row>
    <row r="104" spans="1:10" x14ac:dyDescent="0.25">
      <c r="A104" s="206">
        <v>3132</v>
      </c>
      <c r="B104" s="207"/>
      <c r="C104" s="206" t="s">
        <v>59</v>
      </c>
      <c r="D104" s="208"/>
      <c r="E104" s="207"/>
      <c r="F104" s="152">
        <v>18119.080000000002</v>
      </c>
      <c r="G104" s="152">
        <v>24100</v>
      </c>
      <c r="H104" s="152">
        <v>25500</v>
      </c>
      <c r="I104" s="152">
        <v>25500</v>
      </c>
      <c r="J104" s="152">
        <v>25500</v>
      </c>
    </row>
    <row r="105" spans="1:10" x14ac:dyDescent="0.25">
      <c r="A105" s="229" t="s">
        <v>143</v>
      </c>
      <c r="B105" s="229"/>
      <c r="C105" s="229" t="s">
        <v>60</v>
      </c>
      <c r="D105" s="229"/>
      <c r="E105" s="229"/>
      <c r="F105" s="151">
        <f>F106</f>
        <v>1300.1199999999999</v>
      </c>
      <c r="G105" s="151">
        <f>G106</f>
        <v>1300</v>
      </c>
      <c r="H105" s="151">
        <f t="shared" ref="H105:J105" si="26">H106</f>
        <v>1500</v>
      </c>
      <c r="I105" s="151">
        <f t="shared" si="26"/>
        <v>1500</v>
      </c>
      <c r="J105" s="151">
        <f t="shared" si="26"/>
        <v>1500</v>
      </c>
    </row>
    <row r="106" spans="1:10" x14ac:dyDescent="0.25">
      <c r="A106" s="206">
        <v>3212</v>
      </c>
      <c r="B106" s="207"/>
      <c r="C106" s="209" t="s">
        <v>166</v>
      </c>
      <c r="D106" s="210"/>
      <c r="E106" s="211"/>
      <c r="F106" s="152">
        <v>1300.1199999999999</v>
      </c>
      <c r="G106" s="152">
        <v>1300</v>
      </c>
      <c r="H106" s="152">
        <v>1500</v>
      </c>
      <c r="I106" s="152">
        <v>1500</v>
      </c>
      <c r="J106" s="152">
        <v>1500</v>
      </c>
    </row>
    <row r="107" spans="1:10" x14ac:dyDescent="0.25">
      <c r="A107" s="212" t="s">
        <v>176</v>
      </c>
      <c r="B107" s="212"/>
      <c r="C107" s="213" t="s">
        <v>177</v>
      </c>
      <c r="D107" s="213"/>
      <c r="E107" s="213"/>
      <c r="F107" s="156">
        <f>F108+F110+F119</f>
        <v>43277.390000000007</v>
      </c>
      <c r="G107" s="156">
        <f t="shared" ref="G107:J107" si="27">G108+G110+G119</f>
        <v>55588</v>
      </c>
      <c r="H107" s="156">
        <f t="shared" si="27"/>
        <v>50242</v>
      </c>
      <c r="I107" s="156">
        <f t="shared" si="27"/>
        <v>50242</v>
      </c>
      <c r="J107" s="156">
        <f t="shared" si="27"/>
        <v>50242</v>
      </c>
    </row>
    <row r="108" spans="1:10" s="135" customFormat="1" x14ac:dyDescent="0.25">
      <c r="A108" s="220">
        <v>31</v>
      </c>
      <c r="B108" s="221"/>
      <c r="C108" s="220" t="s">
        <v>54</v>
      </c>
      <c r="D108" s="222"/>
      <c r="E108" s="221"/>
      <c r="F108" s="160">
        <f>SUM(F109)</f>
        <v>179.19</v>
      </c>
      <c r="G108" s="160">
        <f>SUM(G109)</f>
        <v>0</v>
      </c>
      <c r="H108" s="160">
        <f t="shared" ref="H108:J108" si="28">SUM(H109)</f>
        <v>0</v>
      </c>
      <c r="I108" s="160">
        <f t="shared" si="28"/>
        <v>0</v>
      </c>
      <c r="J108" s="160">
        <f t="shared" si="28"/>
        <v>0</v>
      </c>
    </row>
    <row r="109" spans="1:10" s="135" customFormat="1" x14ac:dyDescent="0.25">
      <c r="A109" s="206">
        <v>3111</v>
      </c>
      <c r="B109" s="207"/>
      <c r="C109" s="206" t="s">
        <v>56</v>
      </c>
      <c r="D109" s="208"/>
      <c r="E109" s="207"/>
      <c r="F109" s="152">
        <v>179.19</v>
      </c>
      <c r="G109" s="152">
        <v>0</v>
      </c>
      <c r="H109" s="152">
        <v>0</v>
      </c>
      <c r="I109" s="152">
        <v>0</v>
      </c>
      <c r="J109" s="152">
        <v>0</v>
      </c>
    </row>
    <row r="110" spans="1:10" x14ac:dyDescent="0.25">
      <c r="A110" s="220" t="s">
        <v>143</v>
      </c>
      <c r="B110" s="221"/>
      <c r="C110" s="220" t="s">
        <v>60</v>
      </c>
      <c r="D110" s="222"/>
      <c r="E110" s="221"/>
      <c r="F110" s="151">
        <f>SUM(F111:F118)</f>
        <v>42972.97</v>
      </c>
      <c r="G110" s="151">
        <f>SUM(G111:G118)</f>
        <v>53088</v>
      </c>
      <c r="H110" s="151">
        <f t="shared" ref="H110:J110" si="29">SUM(H111:H118)</f>
        <v>50242</v>
      </c>
      <c r="I110" s="151">
        <f t="shared" si="29"/>
        <v>50242</v>
      </c>
      <c r="J110" s="151">
        <f t="shared" si="29"/>
        <v>50242</v>
      </c>
    </row>
    <row r="111" spans="1:10" x14ac:dyDescent="0.25">
      <c r="A111" s="206" t="s">
        <v>146</v>
      </c>
      <c r="B111" s="207"/>
      <c r="C111" s="206" t="s">
        <v>182</v>
      </c>
      <c r="D111" s="208"/>
      <c r="E111" s="207"/>
      <c r="F111" s="152">
        <v>1217.8</v>
      </c>
      <c r="G111" s="152">
        <v>2923</v>
      </c>
      <c r="H111" s="152">
        <v>1965</v>
      </c>
      <c r="I111" s="152">
        <v>1965</v>
      </c>
      <c r="J111" s="152">
        <v>1965</v>
      </c>
    </row>
    <row r="112" spans="1:10" x14ac:dyDescent="0.25">
      <c r="A112" s="153">
        <v>3222</v>
      </c>
      <c r="B112" s="154"/>
      <c r="C112" s="206" t="s">
        <v>67</v>
      </c>
      <c r="D112" s="208"/>
      <c r="E112" s="207"/>
      <c r="F112" s="152">
        <v>29941.360000000001</v>
      </c>
      <c r="G112" s="152">
        <v>31000</v>
      </c>
      <c r="H112" s="152">
        <v>32000</v>
      </c>
      <c r="I112" s="152">
        <v>32000</v>
      </c>
      <c r="J112" s="152">
        <v>32000</v>
      </c>
    </row>
    <row r="113" spans="1:10" x14ac:dyDescent="0.25">
      <c r="A113" s="153">
        <v>3225</v>
      </c>
      <c r="B113" s="154"/>
      <c r="C113" s="206" t="s">
        <v>149</v>
      </c>
      <c r="D113" s="208"/>
      <c r="E113" s="207"/>
      <c r="F113" s="152">
        <v>92.5</v>
      </c>
      <c r="G113" s="152">
        <v>1600</v>
      </c>
      <c r="H113" s="152">
        <v>1000</v>
      </c>
      <c r="I113" s="152">
        <v>1000</v>
      </c>
      <c r="J113" s="152">
        <v>1000</v>
      </c>
    </row>
    <row r="114" spans="1:10" x14ac:dyDescent="0.25">
      <c r="A114" s="206">
        <v>3227</v>
      </c>
      <c r="B114" s="207"/>
      <c r="C114" s="206" t="s">
        <v>183</v>
      </c>
      <c r="D114" s="208"/>
      <c r="E114" s="207"/>
      <c r="F114" s="152">
        <v>265.02</v>
      </c>
      <c r="G114" s="152">
        <v>400</v>
      </c>
      <c r="H114" s="152">
        <v>200</v>
      </c>
      <c r="I114" s="152">
        <v>200</v>
      </c>
      <c r="J114" s="152">
        <v>200</v>
      </c>
    </row>
    <row r="115" spans="1:10" x14ac:dyDescent="0.25">
      <c r="A115" s="206">
        <v>3232</v>
      </c>
      <c r="B115" s="207"/>
      <c r="C115" s="206" t="s">
        <v>74</v>
      </c>
      <c r="D115" s="208"/>
      <c r="E115" s="207"/>
      <c r="F115" s="152">
        <v>10432.5</v>
      </c>
      <c r="G115" s="152">
        <v>16300</v>
      </c>
      <c r="H115" s="152">
        <v>14377</v>
      </c>
      <c r="I115" s="152">
        <v>14377</v>
      </c>
      <c r="J115" s="152">
        <v>14377</v>
      </c>
    </row>
    <row r="116" spans="1:10" x14ac:dyDescent="0.25">
      <c r="A116" s="206">
        <v>3234</v>
      </c>
      <c r="B116" s="207"/>
      <c r="C116" s="206" t="s">
        <v>76</v>
      </c>
      <c r="D116" s="208"/>
      <c r="E116" s="207"/>
      <c r="F116" s="152">
        <v>331.25</v>
      </c>
      <c r="G116" s="152">
        <v>0</v>
      </c>
      <c r="H116" s="152">
        <v>0</v>
      </c>
      <c r="I116" s="152">
        <v>0</v>
      </c>
      <c r="J116" s="152">
        <v>0</v>
      </c>
    </row>
    <row r="117" spans="1:10" x14ac:dyDescent="0.25">
      <c r="A117" s="206">
        <v>3236</v>
      </c>
      <c r="B117" s="207"/>
      <c r="C117" s="206" t="s">
        <v>78</v>
      </c>
      <c r="D117" s="208"/>
      <c r="E117" s="207"/>
      <c r="F117" s="152">
        <v>495.1</v>
      </c>
      <c r="G117" s="152">
        <v>700</v>
      </c>
      <c r="H117" s="152">
        <v>700</v>
      </c>
      <c r="I117" s="152">
        <v>700</v>
      </c>
      <c r="J117" s="152">
        <v>700</v>
      </c>
    </row>
    <row r="118" spans="1:10" x14ac:dyDescent="0.25">
      <c r="A118" s="206">
        <v>3238</v>
      </c>
      <c r="B118" s="207"/>
      <c r="C118" s="206" t="s">
        <v>80</v>
      </c>
      <c r="D118" s="208"/>
      <c r="E118" s="207"/>
      <c r="F118" s="152">
        <v>197.44</v>
      </c>
      <c r="G118" s="152">
        <v>165</v>
      </c>
      <c r="H118" s="152">
        <v>0</v>
      </c>
      <c r="I118" s="152">
        <v>0</v>
      </c>
      <c r="J118" s="152">
        <v>0</v>
      </c>
    </row>
    <row r="119" spans="1:10" s="135" customFormat="1" x14ac:dyDescent="0.25">
      <c r="A119" s="220">
        <v>42</v>
      </c>
      <c r="B119" s="221"/>
      <c r="C119" s="220" t="s">
        <v>97</v>
      </c>
      <c r="D119" s="222"/>
      <c r="E119" s="221"/>
      <c r="F119" s="151">
        <f>SUM(F120)</f>
        <v>125.23</v>
      </c>
      <c r="G119" s="151">
        <f t="shared" ref="G119:J119" si="30">SUM(G120)</f>
        <v>2500</v>
      </c>
      <c r="H119" s="151">
        <f t="shared" si="30"/>
        <v>0</v>
      </c>
      <c r="I119" s="151">
        <f t="shared" si="30"/>
        <v>0</v>
      </c>
      <c r="J119" s="151">
        <f t="shared" si="30"/>
        <v>0</v>
      </c>
    </row>
    <row r="120" spans="1:10" s="135" customFormat="1" x14ac:dyDescent="0.25">
      <c r="A120" s="206">
        <v>4221</v>
      </c>
      <c r="B120" s="207"/>
      <c r="C120" s="206" t="s">
        <v>99</v>
      </c>
      <c r="D120" s="208"/>
      <c r="E120" s="207"/>
      <c r="F120" s="152">
        <v>125.23</v>
      </c>
      <c r="G120" s="152">
        <v>2500</v>
      </c>
      <c r="H120" s="152">
        <v>0</v>
      </c>
      <c r="I120" s="152">
        <v>0</v>
      </c>
      <c r="J120" s="152">
        <v>0</v>
      </c>
    </row>
    <row r="121" spans="1:10" ht="23.25" customHeight="1" x14ac:dyDescent="0.25">
      <c r="A121" s="231" t="s">
        <v>184</v>
      </c>
      <c r="B121" s="231"/>
      <c r="C121" s="231" t="s">
        <v>185</v>
      </c>
      <c r="D121" s="231"/>
      <c r="E121" s="231"/>
      <c r="F121" s="149">
        <f t="shared" ref="F121:J123" si="31">F122</f>
        <v>11620.55</v>
      </c>
      <c r="G121" s="149">
        <f t="shared" si="31"/>
        <v>53300</v>
      </c>
      <c r="H121" s="149">
        <f t="shared" si="31"/>
        <v>0</v>
      </c>
      <c r="I121" s="149">
        <f t="shared" si="31"/>
        <v>0</v>
      </c>
      <c r="J121" s="149">
        <f t="shared" si="31"/>
        <v>0</v>
      </c>
    </row>
    <row r="122" spans="1:10" x14ac:dyDescent="0.25">
      <c r="A122" s="212" t="s">
        <v>170</v>
      </c>
      <c r="B122" s="212"/>
      <c r="C122" s="230" t="s">
        <v>171</v>
      </c>
      <c r="D122" s="230"/>
      <c r="E122" s="230"/>
      <c r="F122" s="150">
        <f t="shared" si="31"/>
        <v>11620.55</v>
      </c>
      <c r="G122" s="150">
        <f t="shared" si="31"/>
        <v>53300</v>
      </c>
      <c r="H122" s="150">
        <f t="shared" si="31"/>
        <v>0</v>
      </c>
      <c r="I122" s="150">
        <f t="shared" si="31"/>
        <v>0</v>
      </c>
      <c r="J122" s="150">
        <f t="shared" si="31"/>
        <v>0</v>
      </c>
    </row>
    <row r="123" spans="1:10" x14ac:dyDescent="0.25">
      <c r="A123" s="229">
        <v>32</v>
      </c>
      <c r="B123" s="229"/>
      <c r="C123" s="229" t="s">
        <v>60</v>
      </c>
      <c r="D123" s="229"/>
      <c r="E123" s="229"/>
      <c r="F123" s="151">
        <f t="shared" si="31"/>
        <v>11620.55</v>
      </c>
      <c r="G123" s="151">
        <f t="shared" si="31"/>
        <v>53300</v>
      </c>
      <c r="H123" s="151">
        <f t="shared" si="31"/>
        <v>0</v>
      </c>
      <c r="I123" s="151">
        <f t="shared" si="31"/>
        <v>0</v>
      </c>
      <c r="J123" s="151">
        <f t="shared" si="31"/>
        <v>0</v>
      </c>
    </row>
    <row r="124" spans="1:10" x14ac:dyDescent="0.25">
      <c r="A124" s="206">
        <v>3232</v>
      </c>
      <c r="B124" s="207"/>
      <c r="C124" s="223" t="s">
        <v>74</v>
      </c>
      <c r="D124" s="223"/>
      <c r="E124" s="223"/>
      <c r="F124" s="152">
        <v>11620.55</v>
      </c>
      <c r="G124" s="152">
        <v>53300</v>
      </c>
      <c r="H124" s="152">
        <v>0</v>
      </c>
      <c r="I124" s="152">
        <v>0</v>
      </c>
      <c r="J124" s="152">
        <v>0</v>
      </c>
    </row>
    <row r="125" spans="1:10" ht="25.5" customHeight="1" x14ac:dyDescent="0.25">
      <c r="A125" s="231" t="s">
        <v>186</v>
      </c>
      <c r="B125" s="231"/>
      <c r="C125" s="231" t="s">
        <v>187</v>
      </c>
      <c r="D125" s="231"/>
      <c r="E125" s="231"/>
      <c r="F125" s="149">
        <f t="shared" ref="F125:J125" si="32">F126</f>
        <v>14976.86</v>
      </c>
      <c r="G125" s="149">
        <f t="shared" si="32"/>
        <v>35900</v>
      </c>
      <c r="H125" s="149">
        <f t="shared" si="32"/>
        <v>37600</v>
      </c>
      <c r="I125" s="149">
        <f t="shared" si="32"/>
        <v>37600</v>
      </c>
      <c r="J125" s="149">
        <f t="shared" si="32"/>
        <v>37600</v>
      </c>
    </row>
    <row r="126" spans="1:10" x14ac:dyDescent="0.25">
      <c r="A126" s="212" t="s">
        <v>170</v>
      </c>
      <c r="B126" s="212"/>
      <c r="C126" s="230" t="s">
        <v>171</v>
      </c>
      <c r="D126" s="230"/>
      <c r="E126" s="230"/>
      <c r="F126" s="150">
        <f>F127+F131</f>
        <v>14976.86</v>
      </c>
      <c r="G126" s="150">
        <f>G127+G131</f>
        <v>35900</v>
      </c>
      <c r="H126" s="150">
        <f t="shared" ref="H126:J126" si="33">H127+H131</f>
        <v>37600</v>
      </c>
      <c r="I126" s="150">
        <f t="shared" si="33"/>
        <v>37600</v>
      </c>
      <c r="J126" s="150">
        <f t="shared" si="33"/>
        <v>37600</v>
      </c>
    </row>
    <row r="127" spans="1:10" x14ac:dyDescent="0.25">
      <c r="A127" s="229">
        <v>31</v>
      </c>
      <c r="B127" s="229"/>
      <c r="C127" s="229" t="s">
        <v>54</v>
      </c>
      <c r="D127" s="229"/>
      <c r="E127" s="229"/>
      <c r="F127" s="151">
        <f>SUM(F128:F130)</f>
        <v>14385.78</v>
      </c>
      <c r="G127" s="151">
        <f>SUM(G128:G130)</f>
        <v>33500</v>
      </c>
      <c r="H127" s="151">
        <f t="shared" ref="H127:J127" si="34">SUM(H128:H130)</f>
        <v>37000</v>
      </c>
      <c r="I127" s="151">
        <f t="shared" si="34"/>
        <v>37000</v>
      </c>
      <c r="J127" s="151">
        <f t="shared" si="34"/>
        <v>37000</v>
      </c>
    </row>
    <row r="128" spans="1:10" x14ac:dyDescent="0.25">
      <c r="A128" s="206">
        <v>3111</v>
      </c>
      <c r="B128" s="207"/>
      <c r="C128" s="206" t="s">
        <v>56</v>
      </c>
      <c r="D128" s="208"/>
      <c r="E128" s="207"/>
      <c r="F128" s="152">
        <v>12348.29</v>
      </c>
      <c r="G128" s="152">
        <v>28100</v>
      </c>
      <c r="H128" s="152">
        <v>33500</v>
      </c>
      <c r="I128" s="152">
        <v>33500</v>
      </c>
      <c r="J128" s="152">
        <v>33500</v>
      </c>
    </row>
    <row r="129" spans="1:10" x14ac:dyDescent="0.25">
      <c r="A129" s="206">
        <v>3121</v>
      </c>
      <c r="B129" s="207"/>
      <c r="C129" s="206" t="s">
        <v>57</v>
      </c>
      <c r="D129" s="208"/>
      <c r="E129" s="207"/>
      <c r="F129" s="152">
        <v>0</v>
      </c>
      <c r="G129" s="152">
        <v>800</v>
      </c>
      <c r="H129" s="152">
        <v>1000</v>
      </c>
      <c r="I129" s="152">
        <v>1000</v>
      </c>
      <c r="J129" s="152">
        <v>1000</v>
      </c>
    </row>
    <row r="130" spans="1:10" x14ac:dyDescent="0.25">
      <c r="A130" s="206">
        <v>3132</v>
      </c>
      <c r="B130" s="207"/>
      <c r="C130" s="206" t="s">
        <v>59</v>
      </c>
      <c r="D130" s="208"/>
      <c r="E130" s="207"/>
      <c r="F130" s="152">
        <v>2037.49</v>
      </c>
      <c r="G130" s="152">
        <v>4600</v>
      </c>
      <c r="H130" s="152">
        <v>2500</v>
      </c>
      <c r="I130" s="152">
        <v>2500</v>
      </c>
      <c r="J130" s="152">
        <v>2500</v>
      </c>
    </row>
    <row r="131" spans="1:10" x14ac:dyDescent="0.25">
      <c r="A131" s="229" t="s">
        <v>143</v>
      </c>
      <c r="B131" s="229"/>
      <c r="C131" s="229" t="s">
        <v>60</v>
      </c>
      <c r="D131" s="229"/>
      <c r="E131" s="229"/>
      <c r="F131" s="151">
        <f>F132</f>
        <v>591.08000000000004</v>
      </c>
      <c r="G131" s="151">
        <f>G132</f>
        <v>2400</v>
      </c>
      <c r="H131" s="151">
        <f t="shared" ref="H131:J131" si="35">H132</f>
        <v>600</v>
      </c>
      <c r="I131" s="151">
        <f t="shared" si="35"/>
        <v>600</v>
      </c>
      <c r="J131" s="151">
        <f t="shared" si="35"/>
        <v>600</v>
      </c>
    </row>
    <row r="132" spans="1:10" x14ac:dyDescent="0.25">
      <c r="A132" s="206">
        <v>3212</v>
      </c>
      <c r="B132" s="207"/>
      <c r="C132" s="209" t="s">
        <v>166</v>
      </c>
      <c r="D132" s="210"/>
      <c r="E132" s="211"/>
      <c r="F132" s="152">
        <v>591.08000000000004</v>
      </c>
      <c r="G132" s="152">
        <v>2400</v>
      </c>
      <c r="H132" s="152">
        <v>600</v>
      </c>
      <c r="I132" s="152">
        <v>600</v>
      </c>
      <c r="J132" s="152">
        <v>600</v>
      </c>
    </row>
    <row r="133" spans="1:10" ht="21.75" customHeight="1" x14ac:dyDescent="0.25">
      <c r="A133" s="231" t="s">
        <v>188</v>
      </c>
      <c r="B133" s="231"/>
      <c r="C133" s="231" t="s">
        <v>189</v>
      </c>
      <c r="D133" s="231"/>
      <c r="E133" s="231"/>
      <c r="F133" s="149">
        <f>F134+F142+F148</f>
        <v>114974.79999999999</v>
      </c>
      <c r="G133" s="149">
        <f t="shared" ref="G133:J133" si="36">G134+G142+G148</f>
        <v>225580</v>
      </c>
      <c r="H133" s="149">
        <f t="shared" si="36"/>
        <v>301050</v>
      </c>
      <c r="I133" s="149">
        <f t="shared" si="36"/>
        <v>301050</v>
      </c>
      <c r="J133" s="149">
        <f t="shared" si="36"/>
        <v>301050</v>
      </c>
    </row>
    <row r="134" spans="1:10" x14ac:dyDescent="0.25">
      <c r="A134" s="212" t="s">
        <v>170</v>
      </c>
      <c r="B134" s="212"/>
      <c r="C134" s="230" t="s">
        <v>171</v>
      </c>
      <c r="D134" s="230"/>
      <c r="E134" s="230"/>
      <c r="F134" s="150">
        <f>F135+F139</f>
        <v>80942.319999999992</v>
      </c>
      <c r="G134" s="150">
        <f>G135+G139</f>
        <v>165592</v>
      </c>
      <c r="H134" s="150">
        <f t="shared" ref="H134:J134" si="37">H135+H139</f>
        <v>232114</v>
      </c>
      <c r="I134" s="150">
        <f t="shared" si="37"/>
        <v>232114</v>
      </c>
      <c r="J134" s="150">
        <f t="shared" si="37"/>
        <v>232114</v>
      </c>
    </row>
    <row r="135" spans="1:10" x14ac:dyDescent="0.25">
      <c r="A135" s="229">
        <v>31</v>
      </c>
      <c r="B135" s="229"/>
      <c r="C135" s="229" t="s">
        <v>54</v>
      </c>
      <c r="D135" s="229"/>
      <c r="E135" s="229"/>
      <c r="F135" s="151">
        <f>SUM(F136:F138)</f>
        <v>79277.53</v>
      </c>
      <c r="G135" s="151">
        <f>SUM(G136:G138)</f>
        <v>162592</v>
      </c>
      <c r="H135" s="151">
        <f t="shared" ref="H135:J135" si="38">SUM(H136:H138)</f>
        <v>227614</v>
      </c>
      <c r="I135" s="151">
        <f t="shared" si="38"/>
        <v>227614</v>
      </c>
      <c r="J135" s="151">
        <f t="shared" si="38"/>
        <v>227614</v>
      </c>
    </row>
    <row r="136" spans="1:10" x14ac:dyDescent="0.25">
      <c r="A136" s="206">
        <v>3111</v>
      </c>
      <c r="B136" s="207"/>
      <c r="C136" s="206" t="s">
        <v>56</v>
      </c>
      <c r="D136" s="208"/>
      <c r="E136" s="207"/>
      <c r="F136" s="152">
        <v>59036.5</v>
      </c>
      <c r="G136" s="152">
        <v>127160</v>
      </c>
      <c r="H136" s="152">
        <v>182545</v>
      </c>
      <c r="I136" s="152">
        <v>182545</v>
      </c>
      <c r="J136" s="152">
        <v>182545</v>
      </c>
    </row>
    <row r="137" spans="1:10" x14ac:dyDescent="0.25">
      <c r="A137" s="223">
        <v>3121</v>
      </c>
      <c r="B137" s="223"/>
      <c r="C137" s="223" t="s">
        <v>57</v>
      </c>
      <c r="D137" s="223"/>
      <c r="E137" s="223"/>
      <c r="F137" s="152">
        <v>10500</v>
      </c>
      <c r="G137" s="152">
        <v>14330</v>
      </c>
      <c r="H137" s="152">
        <v>14900</v>
      </c>
      <c r="I137" s="152">
        <v>14900</v>
      </c>
      <c r="J137" s="152">
        <v>14900</v>
      </c>
    </row>
    <row r="138" spans="1:10" x14ac:dyDescent="0.25">
      <c r="A138" s="153">
        <v>3132</v>
      </c>
      <c r="B138" s="154"/>
      <c r="C138" s="206" t="s">
        <v>59</v>
      </c>
      <c r="D138" s="208"/>
      <c r="E138" s="207"/>
      <c r="F138" s="152">
        <v>9741.0300000000007</v>
      </c>
      <c r="G138" s="152">
        <v>21102</v>
      </c>
      <c r="H138" s="152">
        <v>30169</v>
      </c>
      <c r="I138" s="152">
        <v>30169</v>
      </c>
      <c r="J138" s="152">
        <v>30169</v>
      </c>
    </row>
    <row r="139" spans="1:10" x14ac:dyDescent="0.25">
      <c r="A139" s="229" t="s">
        <v>143</v>
      </c>
      <c r="B139" s="229"/>
      <c r="C139" s="229" t="s">
        <v>60</v>
      </c>
      <c r="D139" s="229"/>
      <c r="E139" s="229"/>
      <c r="F139" s="151">
        <f>SUM(F140:F141)</f>
        <v>1664.79</v>
      </c>
      <c r="G139" s="151">
        <f t="shared" ref="G139:J139" si="39">SUM(G140:G141)</f>
        <v>3000</v>
      </c>
      <c r="H139" s="151">
        <f t="shared" si="39"/>
        <v>4500</v>
      </c>
      <c r="I139" s="151">
        <f t="shared" si="39"/>
        <v>4500</v>
      </c>
      <c r="J139" s="151">
        <f t="shared" si="39"/>
        <v>4500</v>
      </c>
    </row>
    <row r="140" spans="1:10" x14ac:dyDescent="0.25">
      <c r="A140" s="206">
        <v>3212</v>
      </c>
      <c r="B140" s="207"/>
      <c r="C140" s="209" t="s">
        <v>166</v>
      </c>
      <c r="D140" s="210"/>
      <c r="E140" s="211"/>
      <c r="F140" s="152">
        <v>1664.79</v>
      </c>
      <c r="G140" s="152">
        <v>3000</v>
      </c>
      <c r="H140" s="152">
        <v>2500</v>
      </c>
      <c r="I140" s="152">
        <v>2500</v>
      </c>
      <c r="J140" s="152">
        <v>2500</v>
      </c>
    </row>
    <row r="141" spans="1:10" s="135" customFormat="1" x14ac:dyDescent="0.25">
      <c r="A141" s="206">
        <v>3236</v>
      </c>
      <c r="B141" s="207"/>
      <c r="C141" s="209" t="s">
        <v>78</v>
      </c>
      <c r="D141" s="210"/>
      <c r="E141" s="211"/>
      <c r="F141" s="152">
        <v>0</v>
      </c>
      <c r="G141" s="152">
        <v>0</v>
      </c>
      <c r="H141" s="152">
        <v>2000</v>
      </c>
      <c r="I141" s="152">
        <v>2000</v>
      </c>
      <c r="J141" s="152">
        <v>2000</v>
      </c>
    </row>
    <row r="142" spans="1:10" x14ac:dyDescent="0.25">
      <c r="A142" s="212" t="s">
        <v>190</v>
      </c>
      <c r="B142" s="212"/>
      <c r="C142" s="230" t="s">
        <v>191</v>
      </c>
      <c r="D142" s="230"/>
      <c r="E142" s="230"/>
      <c r="F142" s="150">
        <f>F143+F146</f>
        <v>34032.480000000003</v>
      </c>
      <c r="G142" s="150">
        <f>G143+G146</f>
        <v>59988</v>
      </c>
      <c r="H142" s="150">
        <f t="shared" ref="H142:J142" si="40">H143+H146</f>
        <v>0</v>
      </c>
      <c r="I142" s="150">
        <f t="shared" si="40"/>
        <v>0</v>
      </c>
      <c r="J142" s="150">
        <f t="shared" si="40"/>
        <v>0</v>
      </c>
    </row>
    <row r="143" spans="1:10" x14ac:dyDescent="0.25">
      <c r="A143" s="229">
        <v>31</v>
      </c>
      <c r="B143" s="229"/>
      <c r="C143" s="229" t="s">
        <v>54</v>
      </c>
      <c r="D143" s="229"/>
      <c r="E143" s="229"/>
      <c r="F143" s="151">
        <f>SUM(F144:F145)</f>
        <v>34032.480000000003</v>
      </c>
      <c r="G143" s="151">
        <f>SUM(G144:G145)</f>
        <v>57988</v>
      </c>
      <c r="H143" s="151">
        <f t="shared" ref="H143:J143" si="41">SUM(H144:H145)</f>
        <v>0</v>
      </c>
      <c r="I143" s="151">
        <f t="shared" si="41"/>
        <v>0</v>
      </c>
      <c r="J143" s="151">
        <f t="shared" si="41"/>
        <v>0</v>
      </c>
    </row>
    <row r="144" spans="1:10" x14ac:dyDescent="0.25">
      <c r="A144" s="206">
        <v>3111</v>
      </c>
      <c r="B144" s="207"/>
      <c r="C144" s="206" t="s">
        <v>56</v>
      </c>
      <c r="D144" s="208"/>
      <c r="E144" s="207"/>
      <c r="F144" s="152">
        <v>29212.43</v>
      </c>
      <c r="G144" s="152">
        <v>49840</v>
      </c>
      <c r="H144" s="152">
        <v>0</v>
      </c>
      <c r="I144" s="152">
        <v>0</v>
      </c>
      <c r="J144" s="152">
        <v>0</v>
      </c>
    </row>
    <row r="145" spans="1:10" x14ac:dyDescent="0.25">
      <c r="A145" s="206">
        <v>3132</v>
      </c>
      <c r="B145" s="207"/>
      <c r="C145" s="206" t="s">
        <v>59</v>
      </c>
      <c r="D145" s="208"/>
      <c r="E145" s="207"/>
      <c r="F145" s="152">
        <v>4820.05</v>
      </c>
      <c r="G145" s="152">
        <v>8148</v>
      </c>
      <c r="H145" s="152">
        <v>0</v>
      </c>
      <c r="I145" s="152">
        <v>0</v>
      </c>
      <c r="J145" s="152">
        <v>0</v>
      </c>
    </row>
    <row r="146" spans="1:10" x14ac:dyDescent="0.25">
      <c r="A146" s="235" t="s">
        <v>143</v>
      </c>
      <c r="B146" s="235"/>
      <c r="C146" s="235" t="s">
        <v>60</v>
      </c>
      <c r="D146" s="235"/>
      <c r="E146" s="235"/>
      <c r="F146" s="161">
        <f>F147</f>
        <v>0</v>
      </c>
      <c r="G146" s="161">
        <f>G147</f>
        <v>2000</v>
      </c>
      <c r="H146" s="161">
        <f t="shared" ref="H146:J146" si="42">H147</f>
        <v>0</v>
      </c>
      <c r="I146" s="161">
        <f t="shared" si="42"/>
        <v>0</v>
      </c>
      <c r="J146" s="161">
        <f t="shared" si="42"/>
        <v>0</v>
      </c>
    </row>
    <row r="147" spans="1:10" x14ac:dyDescent="0.25">
      <c r="A147" s="206">
        <v>3212</v>
      </c>
      <c r="B147" s="207"/>
      <c r="C147" s="209" t="s">
        <v>166</v>
      </c>
      <c r="D147" s="210"/>
      <c r="E147" s="211"/>
      <c r="F147" s="152">
        <v>0</v>
      </c>
      <c r="G147" s="152">
        <v>2000</v>
      </c>
      <c r="H147" s="152">
        <v>0</v>
      </c>
      <c r="I147" s="152">
        <v>0</v>
      </c>
      <c r="J147" s="152">
        <v>0</v>
      </c>
    </row>
    <row r="148" spans="1:10" s="135" customFormat="1" x14ac:dyDescent="0.25">
      <c r="A148" s="212" t="s">
        <v>213</v>
      </c>
      <c r="B148" s="212"/>
      <c r="C148" s="230" t="s">
        <v>214</v>
      </c>
      <c r="D148" s="230"/>
      <c r="E148" s="230"/>
      <c r="F148" s="150">
        <f>F149+F152</f>
        <v>0</v>
      </c>
      <c r="G148" s="150">
        <f>G149+G152</f>
        <v>0</v>
      </c>
      <c r="H148" s="150">
        <f t="shared" ref="H148:J148" si="43">H149+H152</f>
        <v>68936</v>
      </c>
      <c r="I148" s="150">
        <f t="shared" si="43"/>
        <v>68936</v>
      </c>
      <c r="J148" s="150">
        <f t="shared" si="43"/>
        <v>68936</v>
      </c>
    </row>
    <row r="149" spans="1:10" s="135" customFormat="1" x14ac:dyDescent="0.25">
      <c r="A149" s="229">
        <v>31</v>
      </c>
      <c r="B149" s="229"/>
      <c r="C149" s="229" t="s">
        <v>54</v>
      </c>
      <c r="D149" s="229"/>
      <c r="E149" s="229"/>
      <c r="F149" s="151">
        <f>SUM(F150:F151)</f>
        <v>0</v>
      </c>
      <c r="G149" s="151">
        <f>SUM(G150:G151)</f>
        <v>0</v>
      </c>
      <c r="H149" s="151">
        <f t="shared" ref="H149:J149" si="44">SUM(H150:H151)</f>
        <v>66936</v>
      </c>
      <c r="I149" s="151">
        <f t="shared" si="44"/>
        <v>66936</v>
      </c>
      <c r="J149" s="151">
        <f t="shared" si="44"/>
        <v>66936</v>
      </c>
    </row>
    <row r="150" spans="1:10" s="135" customFormat="1" x14ac:dyDescent="0.25">
      <c r="A150" s="206">
        <v>3111</v>
      </c>
      <c r="B150" s="207"/>
      <c r="C150" s="206" t="s">
        <v>56</v>
      </c>
      <c r="D150" s="208"/>
      <c r="E150" s="207"/>
      <c r="F150" s="152">
        <v>0</v>
      </c>
      <c r="G150" s="152">
        <v>0</v>
      </c>
      <c r="H150" s="152">
        <v>57456</v>
      </c>
      <c r="I150" s="152">
        <v>57456</v>
      </c>
      <c r="J150" s="152">
        <v>57456</v>
      </c>
    </row>
    <row r="151" spans="1:10" s="135" customFormat="1" x14ac:dyDescent="0.25">
      <c r="A151" s="206">
        <v>3132</v>
      </c>
      <c r="B151" s="207"/>
      <c r="C151" s="206" t="s">
        <v>59</v>
      </c>
      <c r="D151" s="208"/>
      <c r="E151" s="207"/>
      <c r="F151" s="152">
        <v>0</v>
      </c>
      <c r="G151" s="152">
        <v>0</v>
      </c>
      <c r="H151" s="152">
        <v>9480</v>
      </c>
      <c r="I151" s="152">
        <v>9480</v>
      </c>
      <c r="J151" s="152">
        <v>9480</v>
      </c>
    </row>
    <row r="152" spans="1:10" s="135" customFormat="1" x14ac:dyDescent="0.25">
      <c r="A152" s="235" t="s">
        <v>143</v>
      </c>
      <c r="B152" s="235"/>
      <c r="C152" s="235" t="s">
        <v>60</v>
      </c>
      <c r="D152" s="235"/>
      <c r="E152" s="235"/>
      <c r="F152" s="161">
        <f>F153</f>
        <v>0</v>
      </c>
      <c r="G152" s="161">
        <f>G153</f>
        <v>0</v>
      </c>
      <c r="H152" s="161">
        <f t="shared" ref="H152:J152" si="45">H153</f>
        <v>2000</v>
      </c>
      <c r="I152" s="161">
        <f t="shared" si="45"/>
        <v>2000</v>
      </c>
      <c r="J152" s="161">
        <f t="shared" si="45"/>
        <v>2000</v>
      </c>
    </row>
    <row r="153" spans="1:10" s="135" customFormat="1" x14ac:dyDescent="0.25">
      <c r="A153" s="206">
        <v>3212</v>
      </c>
      <c r="B153" s="207"/>
      <c r="C153" s="209" t="s">
        <v>166</v>
      </c>
      <c r="D153" s="210"/>
      <c r="E153" s="211"/>
      <c r="F153" s="152">
        <v>0</v>
      </c>
      <c r="G153" s="152">
        <v>0</v>
      </c>
      <c r="H153" s="152">
        <v>2000</v>
      </c>
      <c r="I153" s="152">
        <v>2000</v>
      </c>
      <c r="J153" s="152">
        <v>2000</v>
      </c>
    </row>
    <row r="154" spans="1:10" ht="22.5" customHeight="1" x14ac:dyDescent="0.25">
      <c r="A154" s="231" t="s">
        <v>192</v>
      </c>
      <c r="B154" s="231"/>
      <c r="C154" s="231" t="s">
        <v>193</v>
      </c>
      <c r="D154" s="231"/>
      <c r="E154" s="231"/>
      <c r="F154" s="149">
        <f t="shared" ref="F154:J156" si="46">F155</f>
        <v>41622.51</v>
      </c>
      <c r="G154" s="149">
        <f t="shared" si="46"/>
        <v>43000</v>
      </c>
      <c r="H154" s="149">
        <f t="shared" si="46"/>
        <v>45000</v>
      </c>
      <c r="I154" s="149">
        <f t="shared" si="46"/>
        <v>45000</v>
      </c>
      <c r="J154" s="149">
        <f t="shared" si="46"/>
        <v>45000</v>
      </c>
    </row>
    <row r="155" spans="1:10" x14ac:dyDescent="0.25">
      <c r="A155" s="212" t="s">
        <v>194</v>
      </c>
      <c r="B155" s="212"/>
      <c r="C155" s="230" t="s">
        <v>177</v>
      </c>
      <c r="D155" s="230"/>
      <c r="E155" s="230"/>
      <c r="F155" s="150">
        <f t="shared" si="46"/>
        <v>41622.51</v>
      </c>
      <c r="G155" s="150">
        <f t="shared" si="46"/>
        <v>43000</v>
      </c>
      <c r="H155" s="150">
        <f t="shared" si="46"/>
        <v>45000</v>
      </c>
      <c r="I155" s="150">
        <f t="shared" si="46"/>
        <v>45000</v>
      </c>
      <c r="J155" s="150">
        <f t="shared" si="46"/>
        <v>45000</v>
      </c>
    </row>
    <row r="156" spans="1:10" x14ac:dyDescent="0.25">
      <c r="A156" s="229">
        <v>42</v>
      </c>
      <c r="B156" s="229"/>
      <c r="C156" s="220" t="s">
        <v>97</v>
      </c>
      <c r="D156" s="222"/>
      <c r="E156" s="221"/>
      <c r="F156" s="160">
        <f t="shared" si="46"/>
        <v>41622.51</v>
      </c>
      <c r="G156" s="160">
        <f t="shared" si="46"/>
        <v>43000</v>
      </c>
      <c r="H156" s="160">
        <f t="shared" si="46"/>
        <v>45000</v>
      </c>
      <c r="I156" s="160">
        <f t="shared" si="46"/>
        <v>45000</v>
      </c>
      <c r="J156" s="160">
        <f t="shared" si="46"/>
        <v>45000</v>
      </c>
    </row>
    <row r="157" spans="1:10" x14ac:dyDescent="0.25">
      <c r="A157" s="206">
        <v>4241</v>
      </c>
      <c r="B157" s="207"/>
      <c r="C157" s="206" t="s">
        <v>195</v>
      </c>
      <c r="D157" s="208"/>
      <c r="E157" s="207"/>
      <c r="F157" s="152">
        <v>41622.51</v>
      </c>
      <c r="G157" s="152">
        <v>43000</v>
      </c>
      <c r="H157" s="152">
        <v>45000</v>
      </c>
      <c r="I157" s="152">
        <v>45000</v>
      </c>
      <c r="J157" s="152">
        <v>45000</v>
      </c>
    </row>
    <row r="158" spans="1:10" ht="22.5" customHeight="1" x14ac:dyDescent="0.25">
      <c r="A158" s="231" t="s">
        <v>196</v>
      </c>
      <c r="B158" s="231"/>
      <c r="C158" s="231" t="s">
        <v>197</v>
      </c>
      <c r="D158" s="231"/>
      <c r="E158" s="231"/>
      <c r="F158" s="149">
        <f>F159+F162+F165+F168</f>
        <v>4876.76</v>
      </c>
      <c r="G158" s="149">
        <f t="shared" ref="G158:J158" si="47">G159+G162+G165+G168</f>
        <v>5800</v>
      </c>
      <c r="H158" s="149">
        <f t="shared" si="47"/>
        <v>5800</v>
      </c>
      <c r="I158" s="149">
        <f t="shared" si="47"/>
        <v>5800</v>
      </c>
      <c r="J158" s="149">
        <f t="shared" si="47"/>
        <v>5800</v>
      </c>
    </row>
    <row r="159" spans="1:10" s="135" customFormat="1" ht="15" customHeight="1" x14ac:dyDescent="0.25">
      <c r="A159" s="212" t="s">
        <v>170</v>
      </c>
      <c r="B159" s="212"/>
      <c r="C159" s="230" t="s">
        <v>171</v>
      </c>
      <c r="D159" s="230"/>
      <c r="E159" s="230"/>
      <c r="F159" s="150">
        <f>F160</f>
        <v>0</v>
      </c>
      <c r="G159" s="150">
        <f>G160</f>
        <v>1025</v>
      </c>
      <c r="H159" s="150">
        <f t="shared" ref="H159:J160" si="48">H160</f>
        <v>0</v>
      </c>
      <c r="I159" s="150">
        <f t="shared" si="48"/>
        <v>0</v>
      </c>
      <c r="J159" s="150">
        <f t="shared" si="48"/>
        <v>0</v>
      </c>
    </row>
    <row r="160" spans="1:10" s="135" customFormat="1" ht="15" customHeight="1" x14ac:dyDescent="0.25">
      <c r="A160" s="229" t="s">
        <v>143</v>
      </c>
      <c r="B160" s="229"/>
      <c r="C160" s="229" t="s">
        <v>60</v>
      </c>
      <c r="D160" s="229"/>
      <c r="E160" s="229"/>
      <c r="F160" s="160">
        <f>F161</f>
        <v>0</v>
      </c>
      <c r="G160" s="160">
        <f>G161</f>
        <v>1025</v>
      </c>
      <c r="H160" s="160">
        <f t="shared" si="48"/>
        <v>0</v>
      </c>
      <c r="I160" s="160">
        <f t="shared" si="48"/>
        <v>0</v>
      </c>
      <c r="J160" s="160">
        <f t="shared" si="48"/>
        <v>0</v>
      </c>
    </row>
    <row r="161" spans="1:10" s="135" customFormat="1" ht="15" customHeight="1" x14ac:dyDescent="0.25">
      <c r="A161" s="206">
        <v>3222</v>
      </c>
      <c r="B161" s="207"/>
      <c r="C161" s="206" t="s">
        <v>67</v>
      </c>
      <c r="D161" s="208"/>
      <c r="E161" s="207"/>
      <c r="F161" s="152">
        <v>0</v>
      </c>
      <c r="G161" s="152">
        <v>1025</v>
      </c>
      <c r="H161" s="152">
        <v>0</v>
      </c>
      <c r="I161" s="152">
        <v>0</v>
      </c>
      <c r="J161" s="152">
        <v>0</v>
      </c>
    </row>
    <row r="162" spans="1:10" x14ac:dyDescent="0.25">
      <c r="A162" s="212" t="s">
        <v>198</v>
      </c>
      <c r="B162" s="212"/>
      <c r="C162" s="230" t="s">
        <v>199</v>
      </c>
      <c r="D162" s="230"/>
      <c r="E162" s="230"/>
      <c r="F162" s="150">
        <f>F163</f>
        <v>232.22</v>
      </c>
      <c r="G162" s="150">
        <f>G163</f>
        <v>275</v>
      </c>
      <c r="H162" s="150">
        <f t="shared" ref="H162:J163" si="49">H163</f>
        <v>275</v>
      </c>
      <c r="I162" s="150">
        <f t="shared" si="49"/>
        <v>275</v>
      </c>
      <c r="J162" s="150">
        <f t="shared" si="49"/>
        <v>275</v>
      </c>
    </row>
    <row r="163" spans="1:10" x14ac:dyDescent="0.25">
      <c r="A163" s="229" t="s">
        <v>143</v>
      </c>
      <c r="B163" s="229"/>
      <c r="C163" s="229" t="s">
        <v>60</v>
      </c>
      <c r="D163" s="229"/>
      <c r="E163" s="229"/>
      <c r="F163" s="160">
        <f>F164</f>
        <v>232.22</v>
      </c>
      <c r="G163" s="160">
        <f>G164</f>
        <v>275</v>
      </c>
      <c r="H163" s="160">
        <f t="shared" si="49"/>
        <v>275</v>
      </c>
      <c r="I163" s="160">
        <f t="shared" si="49"/>
        <v>275</v>
      </c>
      <c r="J163" s="160">
        <f t="shared" si="49"/>
        <v>275</v>
      </c>
    </row>
    <row r="164" spans="1:10" x14ac:dyDescent="0.25">
      <c r="A164" s="206">
        <v>3222</v>
      </c>
      <c r="B164" s="207"/>
      <c r="C164" s="206" t="s">
        <v>67</v>
      </c>
      <c r="D164" s="208"/>
      <c r="E164" s="207"/>
      <c r="F164" s="152">
        <v>232.22</v>
      </c>
      <c r="G164" s="152">
        <v>275</v>
      </c>
      <c r="H164" s="152">
        <v>275</v>
      </c>
      <c r="I164" s="152">
        <v>275</v>
      </c>
      <c r="J164" s="152">
        <v>275</v>
      </c>
    </row>
    <row r="165" spans="1:10" x14ac:dyDescent="0.25">
      <c r="A165" s="212" t="s">
        <v>190</v>
      </c>
      <c r="B165" s="212"/>
      <c r="C165" s="230" t="s">
        <v>191</v>
      </c>
      <c r="D165" s="230"/>
      <c r="E165" s="230"/>
      <c r="F165" s="150">
        <f>F166</f>
        <v>4644.54</v>
      </c>
      <c r="G165" s="150">
        <f>G166</f>
        <v>4500</v>
      </c>
      <c r="H165" s="150">
        <f t="shared" ref="H165:J169" si="50">H166</f>
        <v>0</v>
      </c>
      <c r="I165" s="150">
        <f t="shared" si="50"/>
        <v>0</v>
      </c>
      <c r="J165" s="150">
        <f t="shared" si="50"/>
        <v>0</v>
      </c>
    </row>
    <row r="166" spans="1:10" ht="19.5" customHeight="1" x14ac:dyDescent="0.25">
      <c r="A166" s="220" t="s">
        <v>172</v>
      </c>
      <c r="B166" s="221"/>
      <c r="C166" s="220" t="s">
        <v>91</v>
      </c>
      <c r="D166" s="222"/>
      <c r="E166" s="221"/>
      <c r="F166" s="160">
        <f>F167</f>
        <v>4644.54</v>
      </c>
      <c r="G166" s="160">
        <f>G167</f>
        <v>4500</v>
      </c>
      <c r="H166" s="160">
        <f t="shared" si="50"/>
        <v>0</v>
      </c>
      <c r="I166" s="160">
        <f t="shared" si="50"/>
        <v>0</v>
      </c>
      <c r="J166" s="160">
        <f t="shared" si="50"/>
        <v>0</v>
      </c>
    </row>
    <row r="167" spans="1:10" x14ac:dyDescent="0.25">
      <c r="A167" s="206">
        <v>3722</v>
      </c>
      <c r="B167" s="207"/>
      <c r="C167" s="206" t="s">
        <v>93</v>
      </c>
      <c r="D167" s="208"/>
      <c r="E167" s="207"/>
      <c r="F167" s="162">
        <v>4644.54</v>
      </c>
      <c r="G167" s="162">
        <v>4500</v>
      </c>
      <c r="H167" s="162">
        <v>0</v>
      </c>
      <c r="I167" s="162">
        <v>0</v>
      </c>
      <c r="J167" s="162">
        <v>0</v>
      </c>
    </row>
    <row r="168" spans="1:10" s="135" customFormat="1" x14ac:dyDescent="0.25">
      <c r="A168" s="212" t="s">
        <v>213</v>
      </c>
      <c r="B168" s="212"/>
      <c r="C168" s="230" t="s">
        <v>214</v>
      </c>
      <c r="D168" s="230"/>
      <c r="E168" s="230"/>
      <c r="F168" s="150">
        <f>F169</f>
        <v>0</v>
      </c>
      <c r="G168" s="150">
        <f>G169</f>
        <v>0</v>
      </c>
      <c r="H168" s="150">
        <f t="shared" si="50"/>
        <v>5525</v>
      </c>
      <c r="I168" s="150">
        <f t="shared" si="50"/>
        <v>5525</v>
      </c>
      <c r="J168" s="150">
        <f t="shared" si="50"/>
        <v>5525</v>
      </c>
    </row>
    <row r="169" spans="1:10" s="135" customFormat="1" ht="15" customHeight="1" x14ac:dyDescent="0.25">
      <c r="A169" s="229" t="s">
        <v>143</v>
      </c>
      <c r="B169" s="229"/>
      <c r="C169" s="229" t="s">
        <v>60</v>
      </c>
      <c r="D169" s="229"/>
      <c r="E169" s="229"/>
      <c r="F169" s="160">
        <f>F170</f>
        <v>0</v>
      </c>
      <c r="G169" s="160">
        <f>G170</f>
        <v>0</v>
      </c>
      <c r="H169" s="160">
        <f t="shared" si="50"/>
        <v>5525</v>
      </c>
      <c r="I169" s="160">
        <f t="shared" si="50"/>
        <v>5525</v>
      </c>
      <c r="J169" s="160">
        <f t="shared" si="50"/>
        <v>5525</v>
      </c>
    </row>
    <row r="170" spans="1:10" s="135" customFormat="1" ht="15" customHeight="1" x14ac:dyDescent="0.25">
      <c r="A170" s="206">
        <v>3222</v>
      </c>
      <c r="B170" s="207"/>
      <c r="C170" s="206" t="s">
        <v>67</v>
      </c>
      <c r="D170" s="208"/>
      <c r="E170" s="207"/>
      <c r="F170" s="162">
        <v>0</v>
      </c>
      <c r="G170" s="162">
        <v>0</v>
      </c>
      <c r="H170" s="162">
        <v>5525</v>
      </c>
      <c r="I170" s="162">
        <v>5525</v>
      </c>
      <c r="J170" s="162">
        <v>5525</v>
      </c>
    </row>
    <row r="171" spans="1:10" ht="22.5" customHeight="1" x14ac:dyDescent="0.25">
      <c r="A171" s="231" t="s">
        <v>200</v>
      </c>
      <c r="B171" s="231"/>
      <c r="C171" s="231" t="s">
        <v>201</v>
      </c>
      <c r="D171" s="231"/>
      <c r="E171" s="231"/>
      <c r="F171" s="149">
        <f t="shared" ref="F171:J173" si="51">F172</f>
        <v>169429.57</v>
      </c>
      <c r="G171" s="149">
        <f t="shared" si="51"/>
        <v>175000</v>
      </c>
      <c r="H171" s="149">
        <f t="shared" si="51"/>
        <v>180000</v>
      </c>
      <c r="I171" s="149">
        <f t="shared" si="51"/>
        <v>180000</v>
      </c>
      <c r="J171" s="149">
        <f t="shared" si="51"/>
        <v>180000</v>
      </c>
    </row>
    <row r="172" spans="1:10" x14ac:dyDescent="0.25">
      <c r="A172" s="212" t="s">
        <v>194</v>
      </c>
      <c r="B172" s="212"/>
      <c r="C172" s="230" t="s">
        <v>177</v>
      </c>
      <c r="D172" s="230"/>
      <c r="E172" s="230"/>
      <c r="F172" s="150">
        <f t="shared" si="51"/>
        <v>169429.57</v>
      </c>
      <c r="G172" s="150">
        <f t="shared" si="51"/>
        <v>175000</v>
      </c>
      <c r="H172" s="150">
        <f t="shared" si="51"/>
        <v>180000</v>
      </c>
      <c r="I172" s="150">
        <f t="shared" si="51"/>
        <v>180000</v>
      </c>
      <c r="J172" s="150">
        <f t="shared" si="51"/>
        <v>180000</v>
      </c>
    </row>
    <row r="173" spans="1:10" x14ac:dyDescent="0.25">
      <c r="A173" s="220">
        <v>32</v>
      </c>
      <c r="B173" s="221"/>
      <c r="C173" s="220" t="s">
        <v>60</v>
      </c>
      <c r="D173" s="222"/>
      <c r="E173" s="221"/>
      <c r="F173" s="160">
        <f t="shared" si="51"/>
        <v>169429.57</v>
      </c>
      <c r="G173" s="160">
        <f t="shared" si="51"/>
        <v>175000</v>
      </c>
      <c r="H173" s="160">
        <f t="shared" si="51"/>
        <v>180000</v>
      </c>
      <c r="I173" s="160">
        <f t="shared" si="51"/>
        <v>180000</v>
      </c>
      <c r="J173" s="160">
        <f t="shared" si="51"/>
        <v>180000</v>
      </c>
    </row>
    <row r="174" spans="1:10" x14ac:dyDescent="0.25">
      <c r="A174" s="206">
        <v>3222</v>
      </c>
      <c r="B174" s="207"/>
      <c r="C174" s="206" t="s">
        <v>67</v>
      </c>
      <c r="D174" s="208"/>
      <c r="E174" s="207"/>
      <c r="F174" s="162">
        <v>169429.57</v>
      </c>
      <c r="G174" s="162">
        <v>175000</v>
      </c>
      <c r="H174" s="162">
        <v>180000</v>
      </c>
      <c r="I174" s="162">
        <v>180000</v>
      </c>
      <c r="J174" s="162">
        <v>180000</v>
      </c>
    </row>
    <row r="175" spans="1:10" ht="27" customHeight="1" x14ac:dyDescent="0.25">
      <c r="A175" s="232" t="s">
        <v>202</v>
      </c>
      <c r="B175" s="233"/>
      <c r="C175" s="233"/>
      <c r="D175" s="233"/>
      <c r="E175" s="234"/>
      <c r="F175" s="163">
        <f t="shared" ref="F175:J177" si="52">F176</f>
        <v>26545</v>
      </c>
      <c r="G175" s="163">
        <f t="shared" si="52"/>
        <v>27000</v>
      </c>
      <c r="H175" s="163">
        <f t="shared" si="52"/>
        <v>30000</v>
      </c>
      <c r="I175" s="163">
        <f t="shared" si="52"/>
        <v>30000</v>
      </c>
      <c r="J175" s="163">
        <f t="shared" si="52"/>
        <v>30000</v>
      </c>
    </row>
    <row r="176" spans="1:10" ht="24" customHeight="1" x14ac:dyDescent="0.25">
      <c r="A176" s="231" t="s">
        <v>203</v>
      </c>
      <c r="B176" s="231"/>
      <c r="C176" s="231" t="s">
        <v>204</v>
      </c>
      <c r="D176" s="231"/>
      <c r="E176" s="231"/>
      <c r="F176" s="149">
        <f t="shared" si="52"/>
        <v>26545</v>
      </c>
      <c r="G176" s="149">
        <f t="shared" si="52"/>
        <v>27000</v>
      </c>
      <c r="H176" s="149">
        <f t="shared" si="52"/>
        <v>30000</v>
      </c>
      <c r="I176" s="149">
        <f t="shared" si="52"/>
        <v>30000</v>
      </c>
      <c r="J176" s="149">
        <f t="shared" si="52"/>
        <v>30000</v>
      </c>
    </row>
    <row r="177" spans="1:10" x14ac:dyDescent="0.25">
      <c r="A177" s="212" t="s">
        <v>141</v>
      </c>
      <c r="B177" s="212"/>
      <c r="C177" s="230" t="s">
        <v>142</v>
      </c>
      <c r="D177" s="230"/>
      <c r="E177" s="230"/>
      <c r="F177" s="150">
        <f>F178</f>
        <v>26545</v>
      </c>
      <c r="G177" s="150">
        <f>G178</f>
        <v>27000</v>
      </c>
      <c r="H177" s="150">
        <f t="shared" si="52"/>
        <v>30000</v>
      </c>
      <c r="I177" s="150">
        <f t="shared" si="52"/>
        <v>30000</v>
      </c>
      <c r="J177" s="150">
        <f t="shared" si="52"/>
        <v>30000</v>
      </c>
    </row>
    <row r="178" spans="1:10" x14ac:dyDescent="0.25">
      <c r="A178" s="220">
        <v>42</v>
      </c>
      <c r="B178" s="221"/>
      <c r="C178" s="226" t="s">
        <v>205</v>
      </c>
      <c r="D178" s="227"/>
      <c r="E178" s="228"/>
      <c r="F178" s="160">
        <f>SUM(F179:F182)</f>
        <v>26545</v>
      </c>
      <c r="G178" s="160">
        <f>SUM(G179:G182)</f>
        <v>27000</v>
      </c>
      <c r="H178" s="160">
        <f t="shared" ref="H178:J178" si="53">SUM(H179:H182)</f>
        <v>30000</v>
      </c>
      <c r="I178" s="160">
        <f t="shared" si="53"/>
        <v>30000</v>
      </c>
      <c r="J178" s="160">
        <f t="shared" si="53"/>
        <v>30000</v>
      </c>
    </row>
    <row r="179" spans="1:10" x14ac:dyDescent="0.25">
      <c r="A179" s="206">
        <v>4221</v>
      </c>
      <c r="B179" s="207"/>
      <c r="C179" s="223" t="s">
        <v>99</v>
      </c>
      <c r="D179" s="223"/>
      <c r="E179" s="223"/>
      <c r="F179" s="152">
        <v>21153.35</v>
      </c>
      <c r="G179" s="152">
        <v>22600</v>
      </c>
      <c r="H179" s="152">
        <v>24700</v>
      </c>
      <c r="I179" s="152">
        <v>24700</v>
      </c>
      <c r="J179" s="152">
        <v>24700</v>
      </c>
    </row>
    <row r="180" spans="1:10" x14ac:dyDescent="0.25">
      <c r="A180" s="206">
        <v>4223</v>
      </c>
      <c r="B180" s="207"/>
      <c r="C180" s="223" t="s">
        <v>101</v>
      </c>
      <c r="D180" s="223"/>
      <c r="E180" s="223"/>
      <c r="F180" s="152">
        <v>4476.25</v>
      </c>
      <c r="G180" s="152">
        <v>3800</v>
      </c>
      <c r="H180" s="152">
        <v>5000</v>
      </c>
      <c r="I180" s="152">
        <v>5000</v>
      </c>
      <c r="J180" s="152">
        <v>5000</v>
      </c>
    </row>
    <row r="181" spans="1:10" x14ac:dyDescent="0.25">
      <c r="A181" s="153">
        <v>4227</v>
      </c>
      <c r="B181" s="154"/>
      <c r="C181" s="206" t="s">
        <v>103</v>
      </c>
      <c r="D181" s="208"/>
      <c r="E181" s="207"/>
      <c r="F181" s="152">
        <v>559.61</v>
      </c>
      <c r="G181" s="152">
        <v>300</v>
      </c>
      <c r="H181" s="152">
        <v>0</v>
      </c>
      <c r="I181" s="152">
        <v>0</v>
      </c>
      <c r="J181" s="152">
        <v>0</v>
      </c>
    </row>
    <row r="182" spans="1:10" x14ac:dyDescent="0.25">
      <c r="A182" s="206">
        <v>4241</v>
      </c>
      <c r="B182" s="207"/>
      <c r="C182" s="223" t="s">
        <v>195</v>
      </c>
      <c r="D182" s="223"/>
      <c r="E182" s="223"/>
      <c r="F182" s="152">
        <v>355.79</v>
      </c>
      <c r="G182" s="152">
        <v>300</v>
      </c>
      <c r="H182" s="152">
        <v>300</v>
      </c>
      <c r="I182" s="152">
        <v>300</v>
      </c>
      <c r="J182" s="152">
        <v>300</v>
      </c>
    </row>
    <row r="183" spans="1:10" ht="29.25" customHeight="1" x14ac:dyDescent="0.25">
      <c r="A183" s="232" t="s">
        <v>206</v>
      </c>
      <c r="B183" s="233"/>
      <c r="C183" s="233"/>
      <c r="D183" s="233"/>
      <c r="E183" s="234"/>
      <c r="F183" s="148">
        <f>F184</f>
        <v>8106.68</v>
      </c>
      <c r="G183" s="148">
        <f t="shared" ref="G183:J183" si="54">G184</f>
        <v>8310</v>
      </c>
      <c r="H183" s="148">
        <f t="shared" si="54"/>
        <v>4900</v>
      </c>
      <c r="I183" s="148">
        <f t="shared" si="54"/>
        <v>4900</v>
      </c>
      <c r="J183" s="148">
        <f t="shared" si="54"/>
        <v>4900</v>
      </c>
    </row>
    <row r="184" spans="1:10" ht="23.25" customHeight="1" x14ac:dyDescent="0.25">
      <c r="A184" s="231" t="s">
        <v>207</v>
      </c>
      <c r="B184" s="231"/>
      <c r="C184" s="231" t="s">
        <v>204</v>
      </c>
      <c r="D184" s="231"/>
      <c r="E184" s="231"/>
      <c r="F184" s="149">
        <f>F185+F190</f>
        <v>8106.68</v>
      </c>
      <c r="G184" s="149">
        <f t="shared" ref="G184:J184" si="55">G185+G190</f>
        <v>8310</v>
      </c>
      <c r="H184" s="149">
        <f t="shared" si="55"/>
        <v>4900</v>
      </c>
      <c r="I184" s="149">
        <f t="shared" si="55"/>
        <v>4900</v>
      </c>
      <c r="J184" s="149">
        <f t="shared" si="55"/>
        <v>4900</v>
      </c>
    </row>
    <row r="185" spans="1:10" x14ac:dyDescent="0.25">
      <c r="A185" s="212" t="s">
        <v>174</v>
      </c>
      <c r="B185" s="212"/>
      <c r="C185" s="230" t="s">
        <v>175</v>
      </c>
      <c r="D185" s="230"/>
      <c r="E185" s="230"/>
      <c r="F185" s="150">
        <f>F186</f>
        <v>807.38</v>
      </c>
      <c r="G185" s="150">
        <f>G186</f>
        <v>2300</v>
      </c>
      <c r="H185" s="150">
        <f t="shared" ref="H185:J185" si="56">H186</f>
        <v>2400</v>
      </c>
      <c r="I185" s="150">
        <f t="shared" si="56"/>
        <v>2400</v>
      </c>
      <c r="J185" s="150">
        <f t="shared" si="56"/>
        <v>2400</v>
      </c>
    </row>
    <row r="186" spans="1:10" x14ac:dyDescent="0.25">
      <c r="A186" s="220">
        <v>42</v>
      </c>
      <c r="B186" s="221"/>
      <c r="C186" s="226" t="s">
        <v>205</v>
      </c>
      <c r="D186" s="227"/>
      <c r="E186" s="228"/>
      <c r="F186" s="160">
        <f>SUM(F187:F189)</f>
        <v>807.38</v>
      </c>
      <c r="G186" s="160">
        <f t="shared" ref="G186:J186" si="57">SUM(G187:G189)</f>
        <v>2300</v>
      </c>
      <c r="H186" s="160">
        <f t="shared" si="57"/>
        <v>2400</v>
      </c>
      <c r="I186" s="160">
        <f t="shared" si="57"/>
        <v>2400</v>
      </c>
      <c r="J186" s="160">
        <f t="shared" si="57"/>
        <v>2400</v>
      </c>
    </row>
    <row r="187" spans="1:10" s="135" customFormat="1" x14ac:dyDescent="0.25">
      <c r="A187" s="206">
        <v>4221</v>
      </c>
      <c r="B187" s="207"/>
      <c r="C187" s="209" t="s">
        <v>99</v>
      </c>
      <c r="D187" s="210"/>
      <c r="E187" s="211"/>
      <c r="F187" s="162">
        <v>0</v>
      </c>
      <c r="G187" s="162">
        <v>400</v>
      </c>
      <c r="H187" s="162">
        <v>0</v>
      </c>
      <c r="I187" s="162">
        <v>0</v>
      </c>
      <c r="J187" s="162">
        <v>0</v>
      </c>
    </row>
    <row r="188" spans="1:10" x14ac:dyDescent="0.25">
      <c r="A188" s="206">
        <v>4222</v>
      </c>
      <c r="B188" s="207"/>
      <c r="C188" s="206" t="s">
        <v>100</v>
      </c>
      <c r="D188" s="208"/>
      <c r="E188" s="207"/>
      <c r="F188" s="152">
        <v>807.38</v>
      </c>
      <c r="G188" s="152">
        <v>500</v>
      </c>
      <c r="H188" s="152">
        <v>1000</v>
      </c>
      <c r="I188" s="152">
        <v>1000</v>
      </c>
      <c r="J188" s="152">
        <v>1000</v>
      </c>
    </row>
    <row r="189" spans="1:10" x14ac:dyDescent="0.25">
      <c r="A189" s="206">
        <v>4223</v>
      </c>
      <c r="B189" s="207"/>
      <c r="C189" s="223" t="s">
        <v>101</v>
      </c>
      <c r="D189" s="223"/>
      <c r="E189" s="223"/>
      <c r="F189" s="152">
        <v>0</v>
      </c>
      <c r="G189" s="152">
        <v>1400</v>
      </c>
      <c r="H189" s="152">
        <v>1400</v>
      </c>
      <c r="I189" s="152">
        <v>1400</v>
      </c>
      <c r="J189" s="152">
        <v>1400</v>
      </c>
    </row>
    <row r="190" spans="1:10" x14ac:dyDescent="0.25">
      <c r="A190" s="212" t="s">
        <v>176</v>
      </c>
      <c r="B190" s="212"/>
      <c r="C190" s="230" t="s">
        <v>177</v>
      </c>
      <c r="D190" s="230"/>
      <c r="E190" s="230"/>
      <c r="F190" s="150">
        <f t="shared" ref="F190:J192" si="58">F191</f>
        <v>7299.3</v>
      </c>
      <c r="G190" s="150">
        <f t="shared" si="58"/>
        <v>6010</v>
      </c>
      <c r="H190" s="150">
        <f t="shared" si="58"/>
        <v>2500</v>
      </c>
      <c r="I190" s="150">
        <f t="shared" si="58"/>
        <v>2500</v>
      </c>
      <c r="J190" s="150">
        <f t="shared" si="58"/>
        <v>2500</v>
      </c>
    </row>
    <row r="191" spans="1:10" x14ac:dyDescent="0.25">
      <c r="A191" s="220">
        <v>4</v>
      </c>
      <c r="B191" s="221"/>
      <c r="C191" s="220" t="s">
        <v>96</v>
      </c>
      <c r="D191" s="222"/>
      <c r="E191" s="221"/>
      <c r="F191" s="160">
        <f t="shared" si="58"/>
        <v>7299.3</v>
      </c>
      <c r="G191" s="160">
        <f t="shared" si="58"/>
        <v>6010</v>
      </c>
      <c r="H191" s="160">
        <f t="shared" si="58"/>
        <v>2500</v>
      </c>
      <c r="I191" s="160">
        <f t="shared" si="58"/>
        <v>2500</v>
      </c>
      <c r="J191" s="160">
        <f t="shared" si="58"/>
        <v>2500</v>
      </c>
    </row>
    <row r="192" spans="1:10" x14ac:dyDescent="0.25">
      <c r="A192" s="220">
        <v>42</v>
      </c>
      <c r="B192" s="221"/>
      <c r="C192" s="226" t="s">
        <v>205</v>
      </c>
      <c r="D192" s="227"/>
      <c r="E192" s="228"/>
      <c r="F192" s="160">
        <f t="shared" si="58"/>
        <v>7299.3</v>
      </c>
      <c r="G192" s="160">
        <f t="shared" si="58"/>
        <v>6010</v>
      </c>
      <c r="H192" s="160">
        <f t="shared" si="58"/>
        <v>2500</v>
      </c>
      <c r="I192" s="160">
        <f t="shared" si="58"/>
        <v>2500</v>
      </c>
      <c r="J192" s="160">
        <f t="shared" si="58"/>
        <v>2500</v>
      </c>
    </row>
    <row r="193" spans="1:10" x14ac:dyDescent="0.25">
      <c r="A193" s="229">
        <v>422</v>
      </c>
      <c r="B193" s="229"/>
      <c r="C193" s="229" t="s">
        <v>98</v>
      </c>
      <c r="D193" s="229"/>
      <c r="E193" s="229"/>
      <c r="F193" s="151">
        <f>SUM(F194:F195)</f>
        <v>7299.3</v>
      </c>
      <c r="G193" s="151">
        <f>SUM(G194:G195)</f>
        <v>6010</v>
      </c>
      <c r="H193" s="151">
        <f t="shared" ref="H193:J193" si="59">SUM(H194:H195)</f>
        <v>2500</v>
      </c>
      <c r="I193" s="151">
        <f t="shared" si="59"/>
        <v>2500</v>
      </c>
      <c r="J193" s="151">
        <f t="shared" si="59"/>
        <v>2500</v>
      </c>
    </row>
    <row r="194" spans="1:10" x14ac:dyDescent="0.25">
      <c r="A194" s="206">
        <v>4221</v>
      </c>
      <c r="B194" s="207"/>
      <c r="C194" s="223" t="s">
        <v>99</v>
      </c>
      <c r="D194" s="223"/>
      <c r="E194" s="223"/>
      <c r="F194" s="152">
        <v>7299.3</v>
      </c>
      <c r="G194" s="152">
        <v>790</v>
      </c>
      <c r="H194" s="152">
        <v>1000</v>
      </c>
      <c r="I194" s="152">
        <v>1000</v>
      </c>
      <c r="J194" s="152">
        <v>1000</v>
      </c>
    </row>
    <row r="195" spans="1:10" x14ac:dyDescent="0.25">
      <c r="A195" s="206">
        <v>4226</v>
      </c>
      <c r="B195" s="207"/>
      <c r="C195" s="223" t="s">
        <v>102</v>
      </c>
      <c r="D195" s="223"/>
      <c r="E195" s="223"/>
      <c r="F195" s="152">
        <v>0</v>
      </c>
      <c r="G195" s="152">
        <v>5220</v>
      </c>
      <c r="H195" s="152">
        <v>1500</v>
      </c>
      <c r="I195" s="152">
        <v>1500</v>
      </c>
      <c r="J195" s="152">
        <v>1500</v>
      </c>
    </row>
  </sheetData>
  <mergeCells count="367">
    <mergeCell ref="A187:B187"/>
    <mergeCell ref="C187:E187"/>
    <mergeCell ref="A93:B93"/>
    <mergeCell ref="C93:E93"/>
    <mergeCell ref="A148:B148"/>
    <mergeCell ref="C148:E148"/>
    <mergeCell ref="A149:B149"/>
    <mergeCell ref="C149:E149"/>
    <mergeCell ref="A150:B150"/>
    <mergeCell ref="C150:E150"/>
    <mergeCell ref="A151:B151"/>
    <mergeCell ref="C151:E151"/>
    <mergeCell ref="A110:B110"/>
    <mergeCell ref="C110:E110"/>
    <mergeCell ref="A103:B103"/>
    <mergeCell ref="C103:E103"/>
    <mergeCell ref="A104:B104"/>
    <mergeCell ref="C104:E104"/>
    <mergeCell ref="A105:B105"/>
    <mergeCell ref="C105:E105"/>
    <mergeCell ref="A99:B99"/>
    <mergeCell ref="C99:E99"/>
    <mergeCell ref="A100:B100"/>
    <mergeCell ref="C100:E100"/>
    <mergeCell ref="A5:E6"/>
    <mergeCell ref="G5:G6"/>
    <mergeCell ref="H5:H6"/>
    <mergeCell ref="I5:I6"/>
    <mergeCell ref="A1:J1"/>
    <mergeCell ref="A3:J3"/>
    <mergeCell ref="A10:B10"/>
    <mergeCell ref="C10:E10"/>
    <mergeCell ref="J5:J6"/>
    <mergeCell ref="F8:J8"/>
    <mergeCell ref="A11:E11"/>
    <mergeCell ref="A12:B12"/>
    <mergeCell ref="C12:E12"/>
    <mergeCell ref="A7:B7"/>
    <mergeCell ref="C7:E7"/>
    <mergeCell ref="A8:B8"/>
    <mergeCell ref="C8:E8"/>
    <mergeCell ref="A9:E9"/>
    <mergeCell ref="A16:B16"/>
    <mergeCell ref="C16:E16"/>
    <mergeCell ref="A17:B17"/>
    <mergeCell ref="C17:E17"/>
    <mergeCell ref="A18:B18"/>
    <mergeCell ref="C18:E18"/>
    <mergeCell ref="A13:B13"/>
    <mergeCell ref="C13:E13"/>
    <mergeCell ref="A14:B14"/>
    <mergeCell ref="C14:E14"/>
    <mergeCell ref="A15:B15"/>
    <mergeCell ref="C15:E15"/>
    <mergeCell ref="C22:E22"/>
    <mergeCell ref="A23:B23"/>
    <mergeCell ref="C23:E23"/>
    <mergeCell ref="A24:B24"/>
    <mergeCell ref="C24:E24"/>
    <mergeCell ref="C25:E25"/>
    <mergeCell ref="A19:B19"/>
    <mergeCell ref="C19:E19"/>
    <mergeCell ref="A20:B20"/>
    <mergeCell ref="C20:E20"/>
    <mergeCell ref="A21:B21"/>
    <mergeCell ref="C21:E21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36:B36"/>
    <mergeCell ref="C36:E36"/>
    <mergeCell ref="A37:B37"/>
    <mergeCell ref="C37:E37"/>
    <mergeCell ref="A38:B38"/>
    <mergeCell ref="C38:E38"/>
    <mergeCell ref="C32:E32"/>
    <mergeCell ref="A33:B33"/>
    <mergeCell ref="C33:E33"/>
    <mergeCell ref="A34:B34"/>
    <mergeCell ref="C34:E34"/>
    <mergeCell ref="C35:E35"/>
    <mergeCell ref="A43:B43"/>
    <mergeCell ref="C43:E43"/>
    <mergeCell ref="A45:B45"/>
    <mergeCell ref="C45:E45"/>
    <mergeCell ref="A46:B46"/>
    <mergeCell ref="C46:E46"/>
    <mergeCell ref="A40:B40"/>
    <mergeCell ref="C40:E40"/>
    <mergeCell ref="A41:B41"/>
    <mergeCell ref="C41:E41"/>
    <mergeCell ref="A42:B42"/>
    <mergeCell ref="C42:E42"/>
    <mergeCell ref="A44:B44"/>
    <mergeCell ref="C44:E44"/>
    <mergeCell ref="A50:E50"/>
    <mergeCell ref="A51:B51"/>
    <mergeCell ref="C51:E51"/>
    <mergeCell ref="A52:B52"/>
    <mergeCell ref="C52:E52"/>
    <mergeCell ref="A53:B53"/>
    <mergeCell ref="C53:E53"/>
    <mergeCell ref="A47:B47"/>
    <mergeCell ref="C47:E47"/>
    <mergeCell ref="A48:B48"/>
    <mergeCell ref="C48:E48"/>
    <mergeCell ref="A49:B49"/>
    <mergeCell ref="C49:E49"/>
    <mergeCell ref="A59:B59"/>
    <mergeCell ref="C59:E59"/>
    <mergeCell ref="C61:E61"/>
    <mergeCell ref="A62:B62"/>
    <mergeCell ref="C62:E62"/>
    <mergeCell ref="A63:B63"/>
    <mergeCell ref="C63:E63"/>
    <mergeCell ref="A54:B54"/>
    <mergeCell ref="C54:E54"/>
    <mergeCell ref="A55:B55"/>
    <mergeCell ref="C55:E55"/>
    <mergeCell ref="A56:B56"/>
    <mergeCell ref="C56:E56"/>
    <mergeCell ref="C57:E57"/>
    <mergeCell ref="A58:B58"/>
    <mergeCell ref="C58:E58"/>
    <mergeCell ref="A60:B60"/>
    <mergeCell ref="C60:E60"/>
    <mergeCell ref="A70:B70"/>
    <mergeCell ref="C70:E70"/>
    <mergeCell ref="A71:B71"/>
    <mergeCell ref="C71:E71"/>
    <mergeCell ref="A72:B72"/>
    <mergeCell ref="C72:E72"/>
    <mergeCell ref="C65:E65"/>
    <mergeCell ref="A67:B67"/>
    <mergeCell ref="C67:E67"/>
    <mergeCell ref="A68:B68"/>
    <mergeCell ref="C68:E68"/>
    <mergeCell ref="A69:B69"/>
    <mergeCell ref="C69:E69"/>
    <mergeCell ref="A76:B76"/>
    <mergeCell ref="C76:E76"/>
    <mergeCell ref="C77:E77"/>
    <mergeCell ref="A78:B78"/>
    <mergeCell ref="C78:E78"/>
    <mergeCell ref="A79:B79"/>
    <mergeCell ref="C79:E79"/>
    <mergeCell ref="A73:B73"/>
    <mergeCell ref="C73:E73"/>
    <mergeCell ref="A74:B74"/>
    <mergeCell ref="C74:E74"/>
    <mergeCell ref="A75:B75"/>
    <mergeCell ref="C75:E75"/>
    <mergeCell ref="A89:B89"/>
    <mergeCell ref="C89:E89"/>
    <mergeCell ref="A90:B90"/>
    <mergeCell ref="C90:E90"/>
    <mergeCell ref="A80:B80"/>
    <mergeCell ref="C80:E80"/>
    <mergeCell ref="C82:E82"/>
    <mergeCell ref="A84:B84"/>
    <mergeCell ref="C84:E84"/>
    <mergeCell ref="A86:B86"/>
    <mergeCell ref="C86:E86"/>
    <mergeCell ref="A87:B87"/>
    <mergeCell ref="C87:E87"/>
    <mergeCell ref="A81:B81"/>
    <mergeCell ref="C81:E81"/>
    <mergeCell ref="A83:B83"/>
    <mergeCell ref="C83:E83"/>
    <mergeCell ref="A101:B101"/>
    <mergeCell ref="C101:E101"/>
    <mergeCell ref="A108:B108"/>
    <mergeCell ref="C108:E108"/>
    <mergeCell ref="A109:B109"/>
    <mergeCell ref="C109:E109"/>
    <mergeCell ref="A115:B115"/>
    <mergeCell ref="C115:E115"/>
    <mergeCell ref="A116:B116"/>
    <mergeCell ref="C116:E116"/>
    <mergeCell ref="A117:B117"/>
    <mergeCell ref="C117:E117"/>
    <mergeCell ref="A111:B111"/>
    <mergeCell ref="C111:E111"/>
    <mergeCell ref="C112:E112"/>
    <mergeCell ref="C113:E113"/>
    <mergeCell ref="A114:B114"/>
    <mergeCell ref="C114:E114"/>
    <mergeCell ref="A123:B123"/>
    <mergeCell ref="C123:E123"/>
    <mergeCell ref="A124:B124"/>
    <mergeCell ref="C124:E124"/>
    <mergeCell ref="A125:B125"/>
    <mergeCell ref="C125:E125"/>
    <mergeCell ref="A118:B118"/>
    <mergeCell ref="C118:E118"/>
    <mergeCell ref="A121:B121"/>
    <mergeCell ref="C121:E121"/>
    <mergeCell ref="A122:B122"/>
    <mergeCell ref="C122:E122"/>
    <mergeCell ref="A119:B119"/>
    <mergeCell ref="C119:E119"/>
    <mergeCell ref="A120:B120"/>
    <mergeCell ref="C120:E120"/>
    <mergeCell ref="A129:B129"/>
    <mergeCell ref="C129:E129"/>
    <mergeCell ref="A130:B130"/>
    <mergeCell ref="C130:E130"/>
    <mergeCell ref="A131:B131"/>
    <mergeCell ref="C131:E131"/>
    <mergeCell ref="A126:B126"/>
    <mergeCell ref="C126:E126"/>
    <mergeCell ref="A127:B127"/>
    <mergeCell ref="C127:E127"/>
    <mergeCell ref="A128:B128"/>
    <mergeCell ref="C128:E128"/>
    <mergeCell ref="A135:B135"/>
    <mergeCell ref="C135:E135"/>
    <mergeCell ref="A136:B136"/>
    <mergeCell ref="C136:E136"/>
    <mergeCell ref="A137:B137"/>
    <mergeCell ref="C137:E137"/>
    <mergeCell ref="A132:B132"/>
    <mergeCell ref="C132:E132"/>
    <mergeCell ref="A133:B133"/>
    <mergeCell ref="C133:E133"/>
    <mergeCell ref="A134:B134"/>
    <mergeCell ref="C134:E134"/>
    <mergeCell ref="C138:E138"/>
    <mergeCell ref="A139:B139"/>
    <mergeCell ref="C139:E139"/>
    <mergeCell ref="A140:B140"/>
    <mergeCell ref="C140:E140"/>
    <mergeCell ref="A142:B142"/>
    <mergeCell ref="C142:E142"/>
    <mergeCell ref="A141:B141"/>
    <mergeCell ref="C141:E141"/>
    <mergeCell ref="A146:B146"/>
    <mergeCell ref="C146:E146"/>
    <mergeCell ref="A147:B147"/>
    <mergeCell ref="C147:E147"/>
    <mergeCell ref="A154:B154"/>
    <mergeCell ref="C154:E154"/>
    <mergeCell ref="A143:B143"/>
    <mergeCell ref="C143:E143"/>
    <mergeCell ref="A144:B144"/>
    <mergeCell ref="C144:E144"/>
    <mergeCell ref="A145:B145"/>
    <mergeCell ref="C145:E145"/>
    <mergeCell ref="A152:B152"/>
    <mergeCell ref="C152:E152"/>
    <mergeCell ref="A153:B153"/>
    <mergeCell ref="C153:E153"/>
    <mergeCell ref="A158:B158"/>
    <mergeCell ref="C158:E158"/>
    <mergeCell ref="A162:B162"/>
    <mergeCell ref="C162:E162"/>
    <mergeCell ref="A163:B163"/>
    <mergeCell ref="C163:E163"/>
    <mergeCell ref="A155:B155"/>
    <mergeCell ref="C155:E155"/>
    <mergeCell ref="A156:B156"/>
    <mergeCell ref="C156:E156"/>
    <mergeCell ref="A157:B157"/>
    <mergeCell ref="C157:E157"/>
    <mergeCell ref="A159:B159"/>
    <mergeCell ref="C159:E159"/>
    <mergeCell ref="A160:B160"/>
    <mergeCell ref="C160:E160"/>
    <mergeCell ref="A161:B161"/>
    <mergeCell ref="C161:E161"/>
    <mergeCell ref="A167:B167"/>
    <mergeCell ref="C167:E167"/>
    <mergeCell ref="A171:B171"/>
    <mergeCell ref="C171:E171"/>
    <mergeCell ref="A172:B172"/>
    <mergeCell ref="C172:E172"/>
    <mergeCell ref="A164:B164"/>
    <mergeCell ref="C164:E164"/>
    <mergeCell ref="A165:B165"/>
    <mergeCell ref="C165:E165"/>
    <mergeCell ref="A166:B166"/>
    <mergeCell ref="C166:E166"/>
    <mergeCell ref="A168:B168"/>
    <mergeCell ref="C168:E168"/>
    <mergeCell ref="A169:B169"/>
    <mergeCell ref="C169:E169"/>
    <mergeCell ref="A170:B170"/>
    <mergeCell ref="C170:E170"/>
    <mergeCell ref="A177:B177"/>
    <mergeCell ref="C177:E177"/>
    <mergeCell ref="A178:B178"/>
    <mergeCell ref="C178:E178"/>
    <mergeCell ref="A179:B179"/>
    <mergeCell ref="C179:E179"/>
    <mergeCell ref="A173:B173"/>
    <mergeCell ref="C173:E173"/>
    <mergeCell ref="A174:B174"/>
    <mergeCell ref="C174:E174"/>
    <mergeCell ref="A175:E175"/>
    <mergeCell ref="A176:B176"/>
    <mergeCell ref="C176:E176"/>
    <mergeCell ref="C185:E185"/>
    <mergeCell ref="A186:B186"/>
    <mergeCell ref="C186:E186"/>
    <mergeCell ref="A180:B180"/>
    <mergeCell ref="C180:E180"/>
    <mergeCell ref="C181:E181"/>
    <mergeCell ref="A182:B182"/>
    <mergeCell ref="C182:E182"/>
    <mergeCell ref="A183:E183"/>
    <mergeCell ref="A194:B194"/>
    <mergeCell ref="C194:E194"/>
    <mergeCell ref="A195:B195"/>
    <mergeCell ref="C195:E195"/>
    <mergeCell ref="F5:F6"/>
    <mergeCell ref="A66:B66"/>
    <mergeCell ref="C66:E66"/>
    <mergeCell ref="A102:B102"/>
    <mergeCell ref="C102:E102"/>
    <mergeCell ref="A191:B191"/>
    <mergeCell ref="C191:E191"/>
    <mergeCell ref="A192:B192"/>
    <mergeCell ref="C192:E192"/>
    <mergeCell ref="A193:B193"/>
    <mergeCell ref="C193:E193"/>
    <mergeCell ref="A188:B188"/>
    <mergeCell ref="C188:E188"/>
    <mergeCell ref="A189:B189"/>
    <mergeCell ref="C189:E189"/>
    <mergeCell ref="A190:B190"/>
    <mergeCell ref="C190:E190"/>
    <mergeCell ref="A184:B184"/>
    <mergeCell ref="C184:E184"/>
    <mergeCell ref="A185:B185"/>
    <mergeCell ref="A64:B64"/>
    <mergeCell ref="C64:E64"/>
    <mergeCell ref="A39:B39"/>
    <mergeCell ref="C39:E39"/>
    <mergeCell ref="A57:B57"/>
    <mergeCell ref="A106:B106"/>
    <mergeCell ref="C106:E106"/>
    <mergeCell ref="A107:B107"/>
    <mergeCell ref="C107:E107"/>
    <mergeCell ref="A96:B96"/>
    <mergeCell ref="C96:E96"/>
    <mergeCell ref="A97:B97"/>
    <mergeCell ref="C97:E97"/>
    <mergeCell ref="A98:B98"/>
    <mergeCell ref="C98:E98"/>
    <mergeCell ref="A91:B91"/>
    <mergeCell ref="C91:E91"/>
    <mergeCell ref="C92:E92"/>
    <mergeCell ref="A94:B94"/>
    <mergeCell ref="C94:E94"/>
    <mergeCell ref="A95:B95"/>
    <mergeCell ref="C95:E95"/>
    <mergeCell ref="A88:B88"/>
    <mergeCell ref="C88:E88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Naslovna strana</vt:lpstr>
      <vt:lpstr>Sažetak</vt:lpstr>
      <vt:lpstr>Ekonomska klasifikacija</vt:lpstr>
      <vt:lpstr>Izvori financiranja</vt:lpstr>
      <vt:lpstr>Funkcijska klasifikacija</vt:lpstr>
      <vt:lpstr>Račun financiranja - ekonomska </vt:lpstr>
      <vt:lpstr>Račun financiranja - izvori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cp:lastPrinted>2025-12-16T09:23:13Z</cp:lastPrinted>
  <dcterms:created xsi:type="dcterms:W3CDTF">2025-07-22T06:28:39Z</dcterms:created>
  <dcterms:modified xsi:type="dcterms:W3CDTF">2025-12-16T10:13:57Z</dcterms:modified>
</cp:coreProperties>
</file>