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Izvještaj o izvršenju financijskog plana\2025. GODINA\Godišnji\"/>
    </mc:Choice>
  </mc:AlternateContent>
  <xr:revisionPtr revIDLastSave="0" documentId="13_ncr:1_{C41D4A21-963A-46A1-873E-AFB4ADC0A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 strana" sheetId="11" r:id="rId1"/>
    <sheet name="SAŽETAK" sheetId="1" r:id="rId2"/>
    <sheet name="Ekonomska klasifikacija" sheetId="3" r:id="rId3"/>
    <sheet name="Rashodi prema izvorima finan" sheetId="5" r:id="rId4"/>
    <sheet name="Račun financiranja" sheetId="6" r:id="rId5"/>
    <sheet name="Rashodi prema funkcijskoj k " sheetId="8" r:id="rId6"/>
    <sheet name="Račun fin prema izvorima f" sheetId="10" r:id="rId7"/>
    <sheet name="POSEBNI DIO" sheetId="7" r:id="rId8"/>
  </sheets>
  <definedNames>
    <definedName name="_xlnm.Print_Area" localSheetId="2">'Ekonomska klasifikacija'!$A$1:$G$85</definedName>
    <definedName name="_xlnm.Print_Area" localSheetId="1">SAŽETAK!$A$1:$J$25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3" l="1"/>
  <c r="H73" i="3"/>
  <c r="F73" i="3"/>
  <c r="J88" i="3" l="1"/>
  <c r="C26" i="5" l="1"/>
  <c r="D26" i="5"/>
  <c r="B26" i="5"/>
  <c r="E27" i="5"/>
  <c r="H170" i="7" l="1"/>
  <c r="G111" i="7"/>
  <c r="F111" i="7"/>
  <c r="H112" i="7"/>
  <c r="G86" i="7"/>
  <c r="F86" i="7"/>
  <c r="H89" i="7"/>
  <c r="G82" i="7"/>
  <c r="F82" i="7"/>
  <c r="H83" i="7"/>
  <c r="H78" i="7"/>
  <c r="H77" i="7"/>
  <c r="G50" i="7"/>
  <c r="F50" i="7"/>
  <c r="G59" i="7"/>
  <c r="F59" i="7"/>
  <c r="H63" i="7"/>
  <c r="H62" i="7"/>
  <c r="H60" i="7"/>
  <c r="H54" i="7"/>
  <c r="H55" i="7"/>
  <c r="E33" i="5"/>
  <c r="C32" i="5"/>
  <c r="D32" i="5"/>
  <c r="B32" i="5"/>
  <c r="E32" i="5" s="1"/>
  <c r="B9" i="5"/>
  <c r="F90" i="7"/>
  <c r="H87" i="7"/>
  <c r="H88" i="7"/>
  <c r="H91" i="7"/>
  <c r="H92" i="7"/>
  <c r="H93" i="7"/>
  <c r="G90" i="7"/>
  <c r="H71" i="7"/>
  <c r="H70" i="7"/>
  <c r="G66" i="7"/>
  <c r="F66" i="7"/>
  <c r="H68" i="7"/>
  <c r="H67" i="7"/>
  <c r="G69" i="7"/>
  <c r="F69" i="7"/>
  <c r="H138" i="7"/>
  <c r="G137" i="7"/>
  <c r="F137" i="7"/>
  <c r="H121" i="7"/>
  <c r="H111" i="7" l="1"/>
  <c r="F85" i="7"/>
  <c r="G85" i="7"/>
  <c r="H90" i="7"/>
  <c r="H137" i="7"/>
  <c r="H66" i="7"/>
  <c r="H18" i="7"/>
  <c r="I10" i="1"/>
  <c r="J10" i="1"/>
  <c r="F12" i="1"/>
  <c r="G12" i="1"/>
  <c r="H12" i="1"/>
  <c r="I13" i="1"/>
  <c r="J13" i="1"/>
  <c r="I14" i="1"/>
  <c r="J14" i="1"/>
  <c r="F15" i="1"/>
  <c r="G15" i="1"/>
  <c r="H15" i="1"/>
  <c r="C9" i="5"/>
  <c r="I15" i="1" l="1"/>
  <c r="H16" i="1"/>
  <c r="H25" i="1" s="1"/>
  <c r="J15" i="1"/>
  <c r="G16" i="1"/>
  <c r="J12" i="1"/>
  <c r="I12" i="1"/>
  <c r="F16" i="1"/>
  <c r="F25" i="1" s="1"/>
  <c r="I25" i="1" s="1"/>
  <c r="B7" i="8"/>
  <c r="C7" i="8"/>
  <c r="D7" i="8"/>
  <c r="F8" i="8"/>
  <c r="E8" i="8"/>
  <c r="G162" i="7"/>
  <c r="G161" i="7" s="1"/>
  <c r="F162" i="7"/>
  <c r="F161" i="7" s="1"/>
  <c r="G154" i="7"/>
  <c r="G153" i="7" s="1"/>
  <c r="F154" i="7"/>
  <c r="F153" i="7" s="1"/>
  <c r="G149" i="7"/>
  <c r="G148" i="7" s="1"/>
  <c r="F149" i="7"/>
  <c r="F148" i="7" s="1"/>
  <c r="H150" i="7"/>
  <c r="G145" i="7"/>
  <c r="G144" i="7" s="1"/>
  <c r="G143" i="7" s="1"/>
  <c r="F145" i="7"/>
  <c r="F144" i="7" s="1"/>
  <c r="F143" i="7" s="1"/>
  <c r="G141" i="7"/>
  <c r="G140" i="7" s="1"/>
  <c r="F141" i="7"/>
  <c r="F140" i="7" s="1"/>
  <c r="G134" i="7"/>
  <c r="G133" i="7" s="1"/>
  <c r="F134" i="7"/>
  <c r="F133" i="7" s="1"/>
  <c r="G127" i="7"/>
  <c r="F127" i="7"/>
  <c r="G131" i="7"/>
  <c r="F131" i="7"/>
  <c r="G123" i="7"/>
  <c r="F123" i="7"/>
  <c r="H124" i="7"/>
  <c r="G119" i="7"/>
  <c r="F119" i="7"/>
  <c r="G115" i="7"/>
  <c r="G114" i="7" s="1"/>
  <c r="G113" i="7" s="1"/>
  <c r="F115" i="7"/>
  <c r="F114" i="7" s="1"/>
  <c r="F113" i="7" s="1"/>
  <c r="G103" i="7"/>
  <c r="G102" i="7" s="1"/>
  <c r="F103" i="7"/>
  <c r="F102" i="7" s="1"/>
  <c r="H109" i="7"/>
  <c r="G96" i="7"/>
  <c r="F96" i="7"/>
  <c r="G100" i="7"/>
  <c r="F100" i="7"/>
  <c r="G80" i="7"/>
  <c r="F80" i="7"/>
  <c r="G58" i="7"/>
  <c r="F58" i="7"/>
  <c r="G56" i="7"/>
  <c r="F56" i="7"/>
  <c r="H52" i="7"/>
  <c r="H53" i="7"/>
  <c r="G44" i="7"/>
  <c r="G40" i="7"/>
  <c r="F44" i="7"/>
  <c r="F40" i="7"/>
  <c r="G36" i="7"/>
  <c r="F36" i="7"/>
  <c r="G14" i="7"/>
  <c r="F14" i="7"/>
  <c r="H171" i="7"/>
  <c r="H169" i="7"/>
  <c r="G168" i="7"/>
  <c r="G167" i="7" s="1"/>
  <c r="F168" i="7"/>
  <c r="F167" i="7" s="1"/>
  <c r="F166" i="7" s="1"/>
  <c r="F165" i="7" s="1"/>
  <c r="H164" i="7"/>
  <c r="H163" i="7"/>
  <c r="H158" i="7"/>
  <c r="H157" i="7"/>
  <c r="H156" i="7"/>
  <c r="H155" i="7"/>
  <c r="H146" i="7"/>
  <c r="H142" i="7"/>
  <c r="H136" i="7"/>
  <c r="H135" i="7"/>
  <c r="H132" i="7"/>
  <c r="H130" i="7"/>
  <c r="H129" i="7"/>
  <c r="H128" i="7"/>
  <c r="H122" i="7"/>
  <c r="H120" i="7"/>
  <c r="H116" i="7"/>
  <c r="H110" i="7"/>
  <c r="H108" i="7"/>
  <c r="H107" i="7"/>
  <c r="H106" i="7"/>
  <c r="H105" i="7"/>
  <c r="H104" i="7"/>
  <c r="H101" i="7"/>
  <c r="H99" i="7"/>
  <c r="H98" i="7"/>
  <c r="H97" i="7"/>
  <c r="H84" i="7"/>
  <c r="H81" i="7"/>
  <c r="H79" i="7"/>
  <c r="H76" i="7"/>
  <c r="H75" i="7"/>
  <c r="H74" i="7"/>
  <c r="H73" i="7"/>
  <c r="H72" i="7"/>
  <c r="H64" i="7"/>
  <c r="H61" i="7"/>
  <c r="H57" i="7"/>
  <c r="H51" i="7"/>
  <c r="H46" i="7"/>
  <c r="H45" i="7"/>
  <c r="H43" i="7"/>
  <c r="H42" i="7"/>
  <c r="H41" i="7"/>
  <c r="H37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7" i="7"/>
  <c r="H16" i="7"/>
  <c r="H15" i="7"/>
  <c r="F7" i="8" l="1"/>
  <c r="F65" i="7"/>
  <c r="G65" i="7"/>
  <c r="H149" i="7"/>
  <c r="F147" i="7"/>
  <c r="F126" i="7"/>
  <c r="G126" i="7"/>
  <c r="F118" i="7"/>
  <c r="F117" i="7" s="1"/>
  <c r="G118" i="7"/>
  <c r="H123" i="7"/>
  <c r="H103" i="7"/>
  <c r="F95" i="7"/>
  <c r="F94" i="7" s="1"/>
  <c r="G95" i="7"/>
  <c r="G94" i="7" s="1"/>
  <c r="F49" i="7"/>
  <c r="G49" i="7"/>
  <c r="G39" i="7"/>
  <c r="F39" i="7"/>
  <c r="G13" i="7"/>
  <c r="F13" i="7"/>
  <c r="F12" i="7" s="1"/>
  <c r="F152" i="7"/>
  <c r="F151" i="7" s="1"/>
  <c r="H80" i="7"/>
  <c r="H131" i="7"/>
  <c r="H36" i="7"/>
  <c r="H141" i="7"/>
  <c r="H56" i="7"/>
  <c r="H100" i="7"/>
  <c r="H115" i="7"/>
  <c r="F160" i="7"/>
  <c r="F159" i="7" s="1"/>
  <c r="G166" i="7"/>
  <c r="H167" i="7"/>
  <c r="H145" i="7"/>
  <c r="H50" i="7"/>
  <c r="H168" i="7"/>
  <c r="F139" i="7"/>
  <c r="F48" i="7" l="1"/>
  <c r="G48" i="7"/>
  <c r="H119" i="7"/>
  <c r="H44" i="7"/>
  <c r="H162" i="7"/>
  <c r="H69" i="7"/>
  <c r="F38" i="7"/>
  <c r="F11" i="7" s="1"/>
  <c r="H14" i="7"/>
  <c r="H40" i="7"/>
  <c r="H154" i="7"/>
  <c r="H82" i="7"/>
  <c r="H134" i="7"/>
  <c r="H118" i="7"/>
  <c r="G117" i="7"/>
  <c r="H117" i="7" s="1"/>
  <c r="H161" i="7"/>
  <c r="H59" i="7"/>
  <c r="H140" i="7"/>
  <c r="G139" i="7"/>
  <c r="H139" i="7" s="1"/>
  <c r="H166" i="7"/>
  <c r="G165" i="7"/>
  <c r="H165" i="7" s="1"/>
  <c r="H144" i="7"/>
  <c r="H96" i="7"/>
  <c r="H127" i="7"/>
  <c r="F125" i="7" l="1"/>
  <c r="H102" i="7"/>
  <c r="H133" i="7"/>
  <c r="G160" i="7"/>
  <c r="H160" i="7" s="1"/>
  <c r="G125" i="7"/>
  <c r="H126" i="7"/>
  <c r="H49" i="7"/>
  <c r="H58" i="7"/>
  <c r="H113" i="7"/>
  <c r="H114" i="7"/>
  <c r="G147" i="7"/>
  <c r="H147" i="7" s="1"/>
  <c r="H148" i="7"/>
  <c r="H65" i="7"/>
  <c r="H13" i="7"/>
  <c r="G12" i="7"/>
  <c r="G152" i="7"/>
  <c r="H153" i="7"/>
  <c r="H143" i="7"/>
  <c r="F47" i="7" l="1"/>
  <c r="F9" i="7" s="1"/>
  <c r="H125" i="7"/>
  <c r="G159" i="7"/>
  <c r="H159" i="7" s="1"/>
  <c r="H48" i="7"/>
  <c r="H95" i="7"/>
  <c r="H152" i="7"/>
  <c r="G151" i="7"/>
  <c r="H151" i="7" s="1"/>
  <c r="G38" i="7"/>
  <c r="H38" i="7" s="1"/>
  <c r="H39" i="7"/>
  <c r="H12" i="7"/>
  <c r="H94" i="7" l="1"/>
  <c r="G11" i="7"/>
  <c r="G47" i="7"/>
  <c r="H47" i="7" s="1"/>
  <c r="H86" i="7" l="1"/>
  <c r="H85" i="7"/>
  <c r="G9" i="7"/>
  <c r="H9" i="7" s="1"/>
  <c r="H11" i="7"/>
  <c r="J39" i="3" l="1"/>
  <c r="J41" i="3"/>
  <c r="J43" i="3"/>
  <c r="J46" i="3"/>
  <c r="J47" i="3"/>
  <c r="J48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7" i="3"/>
  <c r="J68" i="3"/>
  <c r="J69" i="3"/>
  <c r="J70" i="3"/>
  <c r="J71" i="3"/>
  <c r="J74" i="3"/>
  <c r="J78" i="3"/>
  <c r="J81" i="3"/>
  <c r="J85" i="3"/>
  <c r="J86" i="3"/>
  <c r="J87" i="3"/>
  <c r="J90" i="3"/>
  <c r="J92" i="3"/>
  <c r="I39" i="3"/>
  <c r="I41" i="3"/>
  <c r="I43" i="3"/>
  <c r="I46" i="3"/>
  <c r="I47" i="3"/>
  <c r="I48" i="3"/>
  <c r="I50" i="3"/>
  <c r="I51" i="3"/>
  <c r="I52" i="3"/>
  <c r="I53" i="3"/>
  <c r="I54" i="3"/>
  <c r="I55" i="3"/>
  <c r="I57" i="3"/>
  <c r="I58" i="3"/>
  <c r="I59" i="3"/>
  <c r="I60" i="3"/>
  <c r="I62" i="3"/>
  <c r="I63" i="3"/>
  <c r="I64" i="3"/>
  <c r="I65" i="3"/>
  <c r="I68" i="3"/>
  <c r="I69" i="3"/>
  <c r="I70" i="3"/>
  <c r="I71" i="3"/>
  <c r="I74" i="3"/>
  <c r="I78" i="3"/>
  <c r="I81" i="3"/>
  <c r="I85" i="3"/>
  <c r="I86" i="3"/>
  <c r="I87" i="3"/>
  <c r="G84" i="3"/>
  <c r="H84" i="3"/>
  <c r="F84" i="3"/>
  <c r="G91" i="3"/>
  <c r="H91" i="3"/>
  <c r="F91" i="3"/>
  <c r="G80" i="3"/>
  <c r="G79" i="3" s="1"/>
  <c r="H80" i="3"/>
  <c r="H79" i="3" s="1"/>
  <c r="F80" i="3"/>
  <c r="F79" i="3" s="1"/>
  <c r="G77" i="3"/>
  <c r="G76" i="3" s="1"/>
  <c r="H77" i="3"/>
  <c r="F77" i="3"/>
  <c r="F76" i="3" s="1"/>
  <c r="G72" i="3"/>
  <c r="H72" i="3"/>
  <c r="F72" i="3"/>
  <c r="G66" i="3"/>
  <c r="H66" i="3"/>
  <c r="F66" i="3"/>
  <c r="G56" i="3"/>
  <c r="H56" i="3"/>
  <c r="F56" i="3"/>
  <c r="G49" i="3"/>
  <c r="H49" i="3"/>
  <c r="F49" i="3"/>
  <c r="G45" i="3"/>
  <c r="H45" i="3"/>
  <c r="F45" i="3"/>
  <c r="G42" i="3"/>
  <c r="H42" i="3"/>
  <c r="G40" i="3"/>
  <c r="H40" i="3"/>
  <c r="G38" i="3"/>
  <c r="H38" i="3"/>
  <c r="F42" i="3"/>
  <c r="F40" i="3"/>
  <c r="F38" i="3"/>
  <c r="J14" i="3"/>
  <c r="J15" i="3"/>
  <c r="J21" i="3"/>
  <c r="J24" i="3"/>
  <c r="J30" i="3"/>
  <c r="J31" i="3"/>
  <c r="I14" i="3"/>
  <c r="I21" i="3"/>
  <c r="I24" i="3"/>
  <c r="I30" i="3"/>
  <c r="H29" i="3"/>
  <c r="H28" i="3" s="1"/>
  <c r="G29" i="3"/>
  <c r="G28" i="3" s="1"/>
  <c r="H25" i="3"/>
  <c r="G25" i="3"/>
  <c r="H23" i="3"/>
  <c r="G23" i="3"/>
  <c r="H20" i="3"/>
  <c r="H19" i="3" s="1"/>
  <c r="G20" i="3"/>
  <c r="G19" i="3" s="1"/>
  <c r="H17" i="3"/>
  <c r="H16" i="3" s="1"/>
  <c r="G17" i="3"/>
  <c r="G16" i="3" s="1"/>
  <c r="H13" i="3"/>
  <c r="H12" i="3" s="1"/>
  <c r="G13" i="3"/>
  <c r="G12" i="3" s="1"/>
  <c r="F29" i="3"/>
  <c r="F28" i="3" s="1"/>
  <c r="F25" i="3"/>
  <c r="F23" i="3"/>
  <c r="F20" i="3"/>
  <c r="F19" i="3" s="1"/>
  <c r="F17" i="3"/>
  <c r="F16" i="3" s="1"/>
  <c r="F13" i="3"/>
  <c r="F12" i="3" s="1"/>
  <c r="J40" i="3" l="1"/>
  <c r="J38" i="3"/>
  <c r="G83" i="3"/>
  <c r="G82" i="3" s="1"/>
  <c r="I72" i="3"/>
  <c r="J91" i="3"/>
  <c r="J84" i="3"/>
  <c r="J77" i="3"/>
  <c r="J66" i="3"/>
  <c r="J49" i="3"/>
  <c r="J45" i="3"/>
  <c r="J42" i="3"/>
  <c r="I42" i="3"/>
  <c r="I84" i="3"/>
  <c r="I79" i="3"/>
  <c r="I77" i="3"/>
  <c r="H76" i="3"/>
  <c r="J76" i="3" s="1"/>
  <c r="J56" i="3"/>
  <c r="I49" i="3"/>
  <c r="I66" i="3"/>
  <c r="J73" i="3"/>
  <c r="F83" i="3"/>
  <c r="F82" i="3" s="1"/>
  <c r="I73" i="3"/>
  <c r="I56" i="3"/>
  <c r="I40" i="3"/>
  <c r="J80" i="3"/>
  <c r="J72" i="3"/>
  <c r="H83" i="3"/>
  <c r="I80" i="3"/>
  <c r="J79" i="3"/>
  <c r="I38" i="3"/>
  <c r="I45" i="3"/>
  <c r="G44" i="3"/>
  <c r="H44" i="3"/>
  <c r="F37" i="3"/>
  <c r="F44" i="3"/>
  <c r="H37" i="3"/>
  <c r="G37" i="3"/>
  <c r="I23" i="3"/>
  <c r="F22" i="3"/>
  <c r="F11" i="3" s="1"/>
  <c r="I25" i="3"/>
  <c r="J28" i="3"/>
  <c r="I28" i="3"/>
  <c r="J13" i="3"/>
  <c r="I13" i="3"/>
  <c r="J23" i="3"/>
  <c r="I19" i="3"/>
  <c r="J19" i="3"/>
  <c r="J29" i="3"/>
  <c r="J20" i="3"/>
  <c r="I29" i="3"/>
  <c r="I20" i="3"/>
  <c r="G22" i="3"/>
  <c r="H22" i="3"/>
  <c r="I76" i="3" l="1"/>
  <c r="G36" i="3"/>
  <c r="G35" i="3" s="1"/>
  <c r="J37" i="3"/>
  <c r="I37" i="3"/>
  <c r="H36" i="3"/>
  <c r="H82" i="3"/>
  <c r="J83" i="3"/>
  <c r="I83" i="3"/>
  <c r="J44" i="3"/>
  <c r="I44" i="3"/>
  <c r="F36" i="3"/>
  <c r="F35" i="3" s="1"/>
  <c r="F10" i="3"/>
  <c r="J12" i="3"/>
  <c r="I12" i="3"/>
  <c r="J22" i="3"/>
  <c r="I22" i="3"/>
  <c r="G11" i="3"/>
  <c r="G10" i="3" s="1"/>
  <c r="H11" i="3"/>
  <c r="J82" i="3" l="1"/>
  <c r="I82" i="3"/>
  <c r="J36" i="3"/>
  <c r="I36" i="3"/>
  <c r="H35" i="3"/>
  <c r="H10" i="3"/>
  <c r="J11" i="3"/>
  <c r="I11" i="3"/>
  <c r="I35" i="3" l="1"/>
  <c r="J35" i="3"/>
  <c r="I10" i="3"/>
  <c r="J10" i="3"/>
  <c r="F23" i="1" l="1"/>
  <c r="F6" i="8"/>
  <c r="E7" i="8"/>
  <c r="E6" i="8" s="1"/>
  <c r="D6" i="8"/>
  <c r="C6" i="8"/>
  <c r="B6" i="8"/>
  <c r="F8" i="5"/>
  <c r="F10" i="5"/>
  <c r="F12" i="5"/>
  <c r="F15" i="5"/>
  <c r="F16" i="5"/>
  <c r="F18" i="5"/>
  <c r="E10" i="5"/>
  <c r="E12" i="5"/>
  <c r="E14" i="5"/>
  <c r="E15" i="5"/>
  <c r="E16" i="5"/>
  <c r="E18" i="5"/>
  <c r="E8" i="5"/>
  <c r="C17" i="5"/>
  <c r="D17" i="5"/>
  <c r="C13" i="5"/>
  <c r="D13" i="5"/>
  <c r="C11" i="5"/>
  <c r="D11" i="5"/>
  <c r="C7" i="5"/>
  <c r="D7" i="5"/>
  <c r="D9" i="5"/>
  <c r="F7" i="5" l="1"/>
  <c r="D6" i="5"/>
  <c r="D34" i="5" s="1"/>
  <c r="F17" i="5"/>
  <c r="F11" i="5"/>
  <c r="F13" i="5"/>
  <c r="F9" i="5"/>
  <c r="C6" i="5"/>
  <c r="C34" i="5" s="1"/>
  <c r="F34" i="5" l="1"/>
  <c r="F6" i="5"/>
  <c r="F31" i="5" l="1"/>
  <c r="F29" i="5"/>
  <c r="F28" i="5"/>
  <c r="F25" i="5"/>
  <c r="F23" i="5"/>
  <c r="E21" i="5"/>
  <c r="E23" i="5"/>
  <c r="E25" i="5"/>
  <c r="E28" i="5"/>
  <c r="E29" i="5"/>
  <c r="E31" i="5"/>
  <c r="F21" i="5"/>
  <c r="B7" i="5"/>
  <c r="E9" i="5"/>
  <c r="B11" i="5"/>
  <c r="E11" i="5" s="1"/>
  <c r="B13" i="5"/>
  <c r="E13" i="5" s="1"/>
  <c r="B17" i="5"/>
  <c r="E17" i="5" s="1"/>
  <c r="C24" i="5"/>
  <c r="D24" i="5"/>
  <c r="C30" i="5"/>
  <c r="D30" i="5"/>
  <c r="B30" i="5"/>
  <c r="B24" i="5"/>
  <c r="C22" i="5"/>
  <c r="D22" i="5"/>
  <c r="B22" i="5"/>
  <c r="C20" i="5"/>
  <c r="D20" i="5"/>
  <c r="B20" i="5"/>
  <c r="B19" i="5" l="1"/>
  <c r="D19" i="5"/>
  <c r="D35" i="5" s="1"/>
  <c r="C19" i="5"/>
  <c r="C35" i="5" s="1"/>
  <c r="E26" i="5"/>
  <c r="F20" i="5"/>
  <c r="F26" i="5"/>
  <c r="E30" i="5"/>
  <c r="E22" i="5"/>
  <c r="F22" i="5"/>
  <c r="E20" i="5"/>
  <c r="F30" i="5"/>
  <c r="E24" i="5"/>
  <c r="F24" i="5"/>
  <c r="B6" i="5"/>
  <c r="E7" i="5"/>
  <c r="E19" i="5" l="1"/>
  <c r="B35" i="5"/>
  <c r="E35" i="5" s="1"/>
  <c r="F19" i="5"/>
  <c r="F35" i="5"/>
  <c r="B34" i="5"/>
  <c r="E34" i="5" s="1"/>
  <c r="E6" i="5"/>
</calcChain>
</file>

<file path=xl/sharedStrings.xml><?xml version="1.0" encoding="utf-8"?>
<sst xmlns="http://schemas.openxmlformats.org/spreadsheetml/2006/main" count="475" uniqueCount="224">
  <si>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</si>
  <si>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</si>
  <si>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</si>
  <si>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</si>
  <si>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</si>
  <si>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</si>
  <si>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</si>
  <si>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</si>
  <si>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</si>
  <si>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</si>
  <si>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</si>
  <si>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</si>
  <si>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</si>
  <si>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</si>
  <si>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1 Opći prihodi i primici</t>
  </si>
  <si>
    <t>11 Opći prihodi i primici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</si>
  <si>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</si>
  <si>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</si>
  <si>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</si>
  <si>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</si>
  <si>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</si>
  <si>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</si>
  <si>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</si>
  <si>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</si>
  <si>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</si>
  <si>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</si>
  <si>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</si>
  <si>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</si>
  <si>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</si>
  <si>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</si>
  <si>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</si>
  <si>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</si>
  <si>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</si>
  <si>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</si>
  <si>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</si>
  <si>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</si>
  <si>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</si>
  <si>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</si>
  <si>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</si>
  <si>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</si>
  <si>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</si>
  <si>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</si>
  <si>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</si>
  <si>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SAŽETAK RAČUNA FINANCIRANJA</t>
  </si>
  <si>
    <t>SAŽETAK RAČUNA PRIHODA I RASHODA</t>
  </si>
  <si>
    <t>7=5/3*100</t>
  </si>
  <si>
    <t>091 Predškolsko i osnovno obrazovanje</t>
  </si>
  <si>
    <t>09 Obrazovanje</t>
  </si>
  <si>
    <t>Prijenos viška/manjka u sljedeće razdoblje/godinu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</si>
  <si>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</si>
  <si>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</si>
  <si>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</si>
  <si>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</si>
  <si>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</si>
  <si>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depozite po viđenju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</si>
  <si>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</si>
  <si>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</si>
  <si>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</si>
  <si>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</si>
  <si>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</si>
  <si>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</si>
  <si>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</si>
  <si>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</si>
  <si>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</si>
  <si>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</si>
  <si>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</si>
  <si>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</si>
  <si>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</si>
  <si>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</si>
  <si>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</si>
  <si>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</si>
  <si>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</si>
  <si>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</si>
  <si>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</si>
  <si>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</si>
  <si>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</si>
  <si>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</si>
  <si>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</si>
  <si>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</si>
  <si>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</si>
  <si>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</si>
  <si>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</si>
  <si>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</si>
  <si>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</si>
  <si>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</si>
  <si>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</si>
  <si>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</si>
  <si>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</si>
  <si>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</si>
  <si>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</si>
  <si>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</si>
  <si>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</si>
  <si>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</si>
  <si>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</si>
  <si>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</si>
  <si>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</si>
  <si>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</si>
  <si>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</si>
  <si>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</si>
  <si>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</si>
  <si>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</si>
  <si>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</si>
  <si>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</si>
  <si>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</si>
  <si>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</si>
  <si>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</si>
  <si>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</si>
  <si>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</si>
  <si>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</si>
  <si>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</si>
  <si>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 u knjižnicama</t>
  </si>
  <si>
    <t>OŠ Mokošica, Dubrovnik</t>
  </si>
  <si>
    <t>Ukupno:</t>
  </si>
  <si>
    <t>Potpore za decentralizirane izdatke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</si>
  <si>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</si>
  <si>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</si>
  <si>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</si>
  <si>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</si>
  <si>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</si>
  <si>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</si>
  <si>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</si>
  <si>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</si>
  <si>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</si>
  <si>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</si>
  <si>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</si>
  <si>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</si>
  <si>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</si>
  <si>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</si>
  <si>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</si>
  <si>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</si>
  <si>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</si>
  <si>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</si>
  <si>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</si>
  <si>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</si>
  <si>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</si>
  <si>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</si>
  <si>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</si>
  <si>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</si>
  <si>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</si>
  <si>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</si>
  <si>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</si>
  <si>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</si>
  <si>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</si>
  <si>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</si>
  <si>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</si>
  <si>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</si>
  <si>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</si>
  <si>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</si>
  <si>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na temelju osiguranja i druge naknade</t>
  </si>
  <si>
    <t>Naknade građanima i kućanstvima unaravi</t>
  </si>
  <si>
    <t>Vlastiti prihodi proračunskih korisnika</t>
  </si>
  <si>
    <t>Višak/manjak prihoda proračunskih korisnika</t>
  </si>
  <si>
    <t>Rashodi za nabavu i proizvedene dugotrajne imovine</t>
  </si>
  <si>
    <t>Donacije i ostali namjenski prihodi proračunskih korisnika</t>
  </si>
  <si>
    <t>Aktivnost A18055006</t>
  </si>
  <si>
    <t>PRODUŽENI BORAVAK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</si>
  <si>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</si>
  <si>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</si>
  <si>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</si>
  <si>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</si>
  <si>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</si>
  <si>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</si>
  <si>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</si>
  <si>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EU fondovi - pomoći</t>
  </si>
  <si>
    <t>Aktivnost A18055039</t>
  </si>
  <si>
    <t>NABAVA ŠKOLSKIH UDŽBENIKA</t>
  </si>
  <si>
    <t>Knjige</t>
  </si>
  <si>
    <t>Aktivnost A18055040</t>
  </si>
  <si>
    <t>SHEMA ŠKOLSKOG VOĆA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</si>
  <si>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</si>
  <si>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</si>
  <si>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</si>
  <si>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</si>
  <si>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</si>
  <si>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18057 KAPITALNO ULAGANJE U ŠKOLSTVO - IZNAD MINIMALNOG FINANCIJSKOG STANDARDA</t>
  </si>
  <si>
    <t>Aktivnost A18057001</t>
  </si>
  <si>
    <t>Brojčana oznaka i naziv</t>
  </si>
  <si>
    <t xml:space="preserve">Index </t>
  </si>
  <si>
    <t>5=4/3</t>
  </si>
  <si>
    <t>Uredski materijal I ostali materijalni rashodi</t>
  </si>
  <si>
    <t>-</t>
  </si>
  <si>
    <t>Preneseni višak/manjak iz prethodne godine</t>
  </si>
  <si>
    <t>Prihodi od upravnih i administrativnih pristojbi, pristojbi po posebnim propisima i naknadama</t>
  </si>
  <si>
    <t>096 Dodatne usluge u obrazovanju</t>
  </si>
  <si>
    <t>5=4/2*100</t>
  </si>
  <si>
    <t>6=4/3*100</t>
  </si>
  <si>
    <t>Izvorni plan ili rebalans 2025.</t>
  </si>
  <si>
    <t>Izvor  99</t>
  </si>
  <si>
    <t>IZVORNI PLAN ILI REBALANS 2025.</t>
  </si>
  <si>
    <t>TEKUĆI PLAN 2025.</t>
  </si>
  <si>
    <t>3 Vlastiti prihodi</t>
  </si>
  <si>
    <t>35 Vlastiti prihodi proračunskih korisnika</t>
  </si>
  <si>
    <t>4 Prihodi za posebne namjene</t>
  </si>
  <si>
    <t>41 Potpore za decentralizirane izdatke</t>
  </si>
  <si>
    <t>5 Pomoći</t>
  </si>
  <si>
    <t>52 Namjenske tekuće pomoći</t>
  </si>
  <si>
    <t>54 EU fondovi-pomoći</t>
  </si>
  <si>
    <t>59 Pomoći iz državnog proračuna za plaće te ostale rashode za zaposlene</t>
  </si>
  <si>
    <t>6 Donacije</t>
  </si>
  <si>
    <t>65 Donacije i ostali namjenski prihodi proračunskih korisnika</t>
  </si>
  <si>
    <t>99 Višak/manjak prihoda proračunskih korisnika</t>
  </si>
  <si>
    <t>9 Višak/manjak</t>
  </si>
  <si>
    <t>Izvor  41</t>
  </si>
  <si>
    <t>Izvor  59</t>
  </si>
  <si>
    <t>Izvor  35</t>
  </si>
  <si>
    <t>Izvor  65</t>
  </si>
  <si>
    <t>Izvor  54</t>
  </si>
  <si>
    <t>Izvor 65</t>
  </si>
  <si>
    <t>REPUBLIKA HRVATSKA</t>
  </si>
  <si>
    <t>Osnovna škola Mokošica, Dubrovnik</t>
  </si>
  <si>
    <t>RKP broj:</t>
  </si>
  <si>
    <t>Razina:</t>
  </si>
  <si>
    <t>Izvršenje 1.1.2025. - 31.12.2025.</t>
  </si>
  <si>
    <t>Medicinska i laboratorijska oprema</t>
  </si>
  <si>
    <t>OSTVARENJE/ IZVRŠENJE 
1.1.2025. - 31.12.2025.</t>
  </si>
  <si>
    <t>OSTVARENJE/ IZVRŠENJE 
1.1.2024. - 31.12.2024.</t>
  </si>
  <si>
    <t xml:space="preserve"> IZVRŠENJE 
1.1.2024. - 31.12.2024.</t>
  </si>
  <si>
    <t xml:space="preserve"> IZVRŠENJE 
1.1.2025.-31.12.2025.</t>
  </si>
  <si>
    <t>IZVJEŠTAJ O IZVRŠENJU  GODIŠNJEG FINANCIJSKOG PLANA ZA 2025. GODINU</t>
  </si>
  <si>
    <t>IZVRŠENJE GODIŠNJEG FINANCIJSKOG PLANA OŠ MOKOŠICA, DUBROVNIK ZA 2025. GODINU</t>
  </si>
  <si>
    <t>Medicinska i laboratorijska</t>
  </si>
  <si>
    <t>KLASA: 400-01/26-01/2</t>
  </si>
  <si>
    <t>URBROJ: 2117-1-126-03-26-1</t>
  </si>
  <si>
    <t>Dubrovnik, 11. ožujka 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</si>
</sst>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9" fontId="19" fillId="0" borderId="0" applyFon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3" fillId="0" borderId="0"/>
  </cellStyleXfs>
  <cellXfs count="339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0" fillId="3" borderId="0" xfId="0" applyFill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/>
    <xf numFmtId="10" fontId="15" fillId="0" borderId="3" xfId="0" applyNumberFormat="1" applyFont="1" applyBorder="1"/>
    <xf numFmtId="4" fontId="5" fillId="2" borderId="3" xfId="0" applyNumberFormat="1" applyFont="1" applyFill="1" applyBorder="1" applyAlignment="1">
      <alignment horizontal="right" vertical="center"/>
    </xf>
    <xf numFmtId="10" fontId="15" fillId="0" borderId="3" xfId="0" applyNumberFormat="1" applyFont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10" fontId="18" fillId="0" borderId="3" xfId="0" applyNumberFormat="1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10" fontId="15" fillId="0" borderId="8" xfId="0" applyNumberFormat="1" applyFont="1" applyBorder="1" applyAlignment="1">
      <alignment horizontal="right" vertical="center"/>
    </xf>
    <xf numFmtId="10" fontId="18" fillId="0" borderId="8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10" fontId="18" fillId="0" borderId="13" xfId="0" applyNumberFormat="1" applyFont="1" applyBorder="1" applyAlignment="1">
      <alignment horizontal="right" vertical="center"/>
    </xf>
    <xf numFmtId="10" fontId="18" fillId="0" borderId="14" xfId="0" applyNumberFormat="1" applyFont="1" applyBorder="1" applyAlignment="1">
      <alignment horizontal="right" vertical="center"/>
    </xf>
    <xf numFmtId="10" fontId="15" fillId="0" borderId="16" xfId="0" applyNumberFormat="1" applyFont="1" applyBorder="1" applyAlignment="1">
      <alignment horizontal="right" vertical="center"/>
    </xf>
    <xf numFmtId="10" fontId="15" fillId="0" borderId="17" xfId="0" applyNumberFormat="1" applyFont="1" applyBorder="1" applyAlignment="1">
      <alignment horizontal="right" vertical="center"/>
    </xf>
    <xf numFmtId="0" fontId="8" fillId="6" borderId="18" xfId="0" applyNumberFormat="1" applyFont="1" applyFill="1" applyBorder="1" applyAlignment="1" applyProtection="1">
      <alignment horizontal="left" vertical="center" wrapText="1" indent="1"/>
    </xf>
    <xf numFmtId="10" fontId="15" fillId="6" borderId="19" xfId="0" applyNumberFormat="1" applyFont="1" applyFill="1" applyBorder="1" applyAlignment="1">
      <alignment horizontal="right" vertical="center"/>
    </xf>
    <xf numFmtId="10" fontId="15" fillId="6" borderId="20" xfId="0" applyNumberFormat="1" applyFont="1" applyFill="1" applyBorder="1" applyAlignment="1">
      <alignment horizontal="right" vertical="center"/>
    </xf>
    <xf numFmtId="4" fontId="15" fillId="6" borderId="19" xfId="0" applyNumberFormat="1" applyFont="1" applyFill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right" vertical="center"/>
    </xf>
    <xf numFmtId="0" fontId="8" fillId="5" borderId="18" xfId="0" applyNumberFormat="1" applyFont="1" applyFill="1" applyBorder="1" applyAlignment="1" applyProtection="1">
      <alignment horizontal="left" vertical="center" wrapText="1"/>
    </xf>
    <xf numFmtId="4" fontId="8" fillId="5" borderId="19" xfId="0" applyNumberFormat="1" applyFont="1" applyFill="1" applyBorder="1" applyAlignment="1" applyProtection="1">
      <alignment horizontal="right" vertical="center" wrapText="1"/>
    </xf>
    <xf numFmtId="10" fontId="15" fillId="5" borderId="19" xfId="0" applyNumberFormat="1" applyFont="1" applyFill="1" applyBorder="1" applyAlignment="1">
      <alignment horizontal="right" vertical="center"/>
    </xf>
    <xf numFmtId="10" fontId="15" fillId="5" borderId="20" xfId="0" applyNumberFormat="1" applyFont="1" applyFill="1" applyBorder="1" applyAlignment="1">
      <alignment horizontal="right" vertical="center"/>
    </xf>
    <xf numFmtId="4" fontId="17" fillId="2" borderId="13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7" borderId="18" xfId="0" applyNumberFormat="1" applyFont="1" applyFill="1" applyBorder="1" applyAlignment="1" applyProtection="1">
      <alignment horizontal="center" vertical="center" wrapText="1"/>
    </xf>
    <xf numFmtId="0" fontId="5" fillId="7" borderId="19" xfId="0" applyNumberFormat="1" applyFont="1" applyFill="1" applyBorder="1" applyAlignment="1" applyProtection="1">
      <alignment horizontal="center" vertical="center" wrapText="1"/>
    </xf>
    <xf numFmtId="0" fontId="5" fillId="7" borderId="20" xfId="0" applyNumberFormat="1" applyFont="1" applyFill="1" applyBorder="1" applyAlignment="1" applyProtection="1">
      <alignment horizontal="center" vertical="center" wrapText="1"/>
    </xf>
    <xf numFmtId="0" fontId="5" fillId="8" borderId="18" xfId="0" applyNumberFormat="1" applyFont="1" applyFill="1" applyBorder="1" applyAlignment="1" applyProtection="1">
      <alignment horizontal="center" vertical="center" wrapText="1"/>
    </xf>
    <xf numFmtId="0" fontId="5" fillId="8" borderId="19" xfId="0" applyNumberFormat="1" applyFont="1" applyFill="1" applyBorder="1" applyAlignment="1" applyProtection="1">
      <alignment horizontal="center" vertical="center" wrapText="1"/>
    </xf>
    <xf numFmtId="0" fontId="5" fillId="8" borderId="20" xfId="0" applyNumberFormat="1" applyFont="1" applyFill="1" applyBorder="1" applyAlignment="1" applyProtection="1">
      <alignment horizontal="center" vertical="center" wrapText="1"/>
    </xf>
    <xf numFmtId="10" fontId="15" fillId="0" borderId="8" xfId="0" applyNumberFormat="1" applyFont="1" applyBorder="1"/>
    <xf numFmtId="0" fontId="7" fillId="2" borderId="9" xfId="0" quotePrefix="1" applyFont="1" applyFill="1" applyBorder="1" applyAlignment="1">
      <alignment horizontal="left" vertical="center" wrapText="1"/>
    </xf>
    <xf numFmtId="4" fontId="17" fillId="2" borderId="10" xfId="0" applyNumberFormat="1" applyFont="1" applyFill="1" applyBorder="1" applyAlignment="1">
      <alignment horizontal="right"/>
    </xf>
    <xf numFmtId="4" fontId="18" fillId="0" borderId="10" xfId="0" applyNumberFormat="1" applyFont="1" applyBorder="1"/>
    <xf numFmtId="10" fontId="18" fillId="0" borderId="10" xfId="0" applyNumberFormat="1" applyFont="1" applyBorder="1"/>
    <xf numFmtId="10" fontId="18" fillId="0" borderId="11" xfId="0" applyNumberFormat="1" applyFont="1" applyBorder="1"/>
    <xf numFmtId="4" fontId="3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1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11" borderId="3" xfId="0" applyNumberFormat="1" applyFont="1" applyFill="1" applyBorder="1" applyAlignment="1" applyProtection="1">
      <alignment horizontal="left" vertical="center" wrapText="1"/>
    </xf>
    <xf numFmtId="4" fontId="5" fillId="11" borderId="3" xfId="0" applyNumberFormat="1" applyFont="1" applyFill="1" applyBorder="1" applyAlignment="1">
      <alignment horizontal="right"/>
    </xf>
    <xf numFmtId="0" fontId="8" fillId="11" borderId="3" xfId="0" quotePrefix="1" applyFont="1" applyFill="1" applyBorder="1" applyAlignment="1">
      <alignment horizontal="left" vertical="center"/>
    </xf>
    <xf numFmtId="0" fontId="22" fillId="11" borderId="3" xfId="0" quotePrefix="1" applyFont="1" applyFill="1" applyBorder="1" applyAlignment="1">
      <alignment horizontal="left" vertical="center"/>
    </xf>
    <xf numFmtId="0" fontId="8" fillId="11" borderId="3" xfId="0" quotePrefix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6" fillId="0" borderId="3" xfId="0" applyFont="1" applyBorder="1"/>
    <xf numFmtId="0" fontId="18" fillId="0" borderId="3" xfId="0" applyFont="1" applyBorder="1"/>
    <xf numFmtId="0" fontId="6" fillId="11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11" borderId="3" xfId="0" applyNumberFormat="1" applyFont="1" applyFill="1" applyBorder="1" applyAlignment="1" applyProtection="1">
      <alignment vertical="center" wrapText="1"/>
    </xf>
    <xf numFmtId="10" fontId="15" fillId="5" borderId="3" xfId="0" applyNumberFormat="1" applyFont="1" applyFill="1" applyBorder="1" applyAlignment="1">
      <alignment horizontal="right"/>
    </xf>
    <xf numFmtId="10" fontId="15" fillId="11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10" fontId="18" fillId="0" borderId="3" xfId="0" applyNumberFormat="1" applyFont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6" fillId="12" borderId="3" xfId="0" quotePrefix="1" applyFont="1" applyFill="1" applyBorder="1" applyAlignment="1">
      <alignment horizontal="left" vertical="center"/>
    </xf>
    <xf numFmtId="0" fontId="6" fillId="12" borderId="3" xfId="0" quotePrefix="1" applyFont="1" applyFill="1" applyBorder="1" applyAlignment="1">
      <alignment horizontal="left" vertical="center" wrapText="1"/>
    </xf>
    <xf numFmtId="4" fontId="3" fillId="12" borderId="3" xfId="0" applyNumberFormat="1" applyFont="1" applyFill="1" applyBorder="1" applyAlignment="1">
      <alignment horizontal="right"/>
    </xf>
    <xf numFmtId="0" fontId="7" fillId="12" borderId="3" xfId="0" quotePrefix="1" applyFont="1" applyFill="1" applyBorder="1" applyAlignment="1">
      <alignment horizontal="left" vertical="center"/>
    </xf>
    <xf numFmtId="0" fontId="8" fillId="12" borderId="3" xfId="0" quotePrefix="1" applyFont="1" applyFill="1" applyBorder="1" applyAlignment="1">
      <alignment horizontal="left" vertical="center"/>
    </xf>
    <xf numFmtId="0" fontId="6" fillId="12" borderId="3" xfId="0" applyNumberFormat="1" applyFont="1" applyFill="1" applyBorder="1" applyAlignment="1" applyProtection="1">
      <alignment horizontal="left" vertical="center" wrapText="1"/>
    </xf>
    <xf numFmtId="10" fontId="16" fillId="12" borderId="3" xfId="0" applyNumberFormat="1" applyFont="1" applyFill="1" applyBorder="1" applyAlignment="1">
      <alignment horizontal="right"/>
    </xf>
    <xf numFmtId="4" fontId="17" fillId="12" borderId="3" xfId="0" applyNumberFormat="1" applyFont="1" applyFill="1" applyBorder="1" applyAlignment="1">
      <alignment horizontal="right"/>
    </xf>
    <xf numFmtId="0" fontId="15" fillId="12" borderId="3" xfId="0" applyFont="1" applyFill="1" applyBorder="1" applyAlignment="1">
      <alignment vertical="top" wrapText="1"/>
    </xf>
    <xf numFmtId="0" fontId="16" fillId="12" borderId="3" xfId="0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wrapText="1"/>
    </xf>
    <xf numFmtId="4" fontId="16" fillId="12" borderId="3" xfId="0" applyNumberFormat="1" applyFont="1" applyFill="1" applyBorder="1" applyAlignment="1">
      <alignment horizontal="right" wrapText="1"/>
    </xf>
    <xf numFmtId="4" fontId="15" fillId="5" borderId="3" xfId="0" applyNumberFormat="1" applyFont="1" applyFill="1" applyBorder="1" applyAlignment="1">
      <alignment horizontal="right"/>
    </xf>
    <xf numFmtId="4" fontId="15" fillId="11" borderId="3" xfId="0" applyNumberFormat="1" applyFont="1" applyFill="1" applyBorder="1" applyAlignment="1">
      <alignment horizontal="right"/>
    </xf>
    <xf numFmtId="4" fontId="16" fillId="12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 applyProtection="1">
      <alignment horizontal="right" wrapText="1"/>
    </xf>
    <xf numFmtId="10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1" fontId="25" fillId="2" borderId="3" xfId="5" applyNumberFormat="1" applyFont="1" applyFill="1" applyBorder="1" applyAlignment="1">
      <alignment horizontal="center" vertical="center" wrapText="1"/>
    </xf>
    <xf numFmtId="1" fontId="25" fillId="2" borderId="4" xfId="5" applyNumberFormat="1" applyFont="1" applyFill="1" applyBorder="1" applyAlignment="1">
      <alignment horizontal="center" vertical="center" wrapText="1"/>
    </xf>
    <xf numFmtId="4" fontId="27" fillId="2" borderId="3" xfId="5" applyNumberFormat="1" applyFont="1" applyFill="1" applyBorder="1" applyAlignment="1">
      <alignment horizontal="right" vertical="center" wrapText="1"/>
    </xf>
    <xf numFmtId="10" fontId="25" fillId="2" borderId="3" xfId="5" applyNumberFormat="1" applyFont="1" applyFill="1" applyBorder="1" applyAlignment="1">
      <alignment horizontal="right" vertical="center" wrapText="1"/>
    </xf>
    <xf numFmtId="4" fontId="28" fillId="2" borderId="3" xfId="5" applyNumberFormat="1" applyFont="1" applyFill="1" applyBorder="1" applyAlignment="1">
      <alignment horizontal="right" vertical="center" wrapText="1"/>
    </xf>
    <xf numFmtId="4" fontId="28" fillId="2" borderId="4" xfId="5" applyNumberFormat="1" applyFont="1" applyFill="1" applyBorder="1" applyAlignment="1">
      <alignment horizontal="right" vertical="center" wrapText="1"/>
    </xf>
    <xf numFmtId="10" fontId="29" fillId="2" borderId="3" xfId="5" applyNumberFormat="1" applyFont="1" applyFill="1" applyBorder="1" applyAlignment="1">
      <alignment horizontal="right" vertical="center" wrapText="1"/>
    </xf>
    <xf numFmtId="4" fontId="25" fillId="2" borderId="3" xfId="5" applyNumberFormat="1" applyFont="1" applyFill="1" applyBorder="1" applyAlignment="1">
      <alignment horizontal="right" vertical="center" wrapText="1"/>
    </xf>
    <xf numFmtId="4" fontId="29" fillId="2" borderId="3" xfId="5" applyNumberFormat="1" applyFont="1" applyFill="1" applyBorder="1" applyAlignment="1">
      <alignment horizontal="right" vertical="center" wrapText="1"/>
    </xf>
    <xf numFmtId="4" fontId="29" fillId="2" borderId="4" xfId="5" applyNumberFormat="1" applyFont="1" applyFill="1" applyBorder="1" applyAlignment="1">
      <alignment horizontal="right" vertical="center" wrapText="1"/>
    </xf>
    <xf numFmtId="0" fontId="28" fillId="2" borderId="1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0" fontId="27" fillId="2" borderId="4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horizontal="left" vertical="center"/>
    </xf>
    <xf numFmtId="0" fontId="28" fillId="2" borderId="2" xfId="5" applyFont="1" applyFill="1" applyBorder="1" applyAlignment="1">
      <alignment horizontal="left" vertical="center"/>
    </xf>
    <xf numFmtId="0" fontId="28" fillId="2" borderId="4" xfId="5" applyFont="1" applyFill="1" applyBorder="1" applyAlignment="1">
      <alignment horizontal="left" vertical="center"/>
    </xf>
    <xf numFmtId="4" fontId="24" fillId="4" borderId="3" xfId="5" applyNumberFormat="1" applyFont="1" applyFill="1" applyBorder="1" applyAlignment="1">
      <alignment horizontal="right" vertical="center" wrapText="1"/>
    </xf>
    <xf numFmtId="10" fontId="15" fillId="4" borderId="3" xfId="2" applyNumberFormat="1" applyFont="1" applyFill="1" applyBorder="1" applyAlignment="1" applyProtection="1">
      <alignment horizontal="right" vertical="center" wrapText="1"/>
    </xf>
    <xf numFmtId="4" fontId="15" fillId="13" borderId="3" xfId="3" applyNumberFormat="1" applyFont="1" applyFill="1" applyBorder="1" applyAlignment="1" applyProtection="1">
      <alignment horizontal="right" vertical="center" wrapText="1"/>
    </xf>
    <xf numFmtId="10" fontId="15" fillId="13" borderId="3" xfId="5" applyNumberFormat="1" applyFont="1" applyFill="1" applyBorder="1" applyAlignment="1">
      <alignment horizontal="right" vertical="center" wrapText="1"/>
    </xf>
    <xf numFmtId="4" fontId="15" fillId="14" borderId="3" xfId="3" applyNumberFormat="1" applyFont="1" applyFill="1" applyBorder="1" applyAlignment="1" applyProtection="1">
      <alignment horizontal="right" vertical="center" wrapText="1"/>
    </xf>
    <xf numFmtId="10" fontId="15" fillId="14" borderId="3" xfId="5" applyNumberFormat="1" applyFont="1" applyFill="1" applyBorder="1" applyAlignment="1">
      <alignment horizontal="right" vertical="center" wrapText="1"/>
    </xf>
    <xf numFmtId="4" fontId="30" fillId="13" borderId="3" xfId="3" applyNumberFormat="1" applyFont="1" applyFill="1" applyBorder="1" applyAlignment="1" applyProtection="1">
      <alignment horizontal="right" vertical="center" wrapText="1"/>
    </xf>
    <xf numFmtId="4" fontId="31" fillId="15" borderId="3" xfId="5" applyNumberFormat="1" applyFont="1" applyFill="1" applyBorder="1" applyAlignment="1">
      <alignment horizontal="right" vertical="center" wrapText="1"/>
    </xf>
    <xf numFmtId="10" fontId="31" fillId="15" borderId="3" xfId="5" applyNumberFormat="1" applyFont="1" applyFill="1" applyBorder="1" applyAlignment="1">
      <alignment horizontal="right" vertical="center" wrapText="1"/>
    </xf>
    <xf numFmtId="4" fontId="26" fillId="15" borderId="3" xfId="5" applyNumberFormat="1" applyFont="1" applyFill="1" applyBorder="1" applyAlignment="1">
      <alignment horizontal="right" vertical="center" wrapText="1"/>
    </xf>
    <xf numFmtId="10" fontId="26" fillId="15" borderId="3" xfId="5" applyNumberFormat="1" applyFont="1" applyFill="1" applyBorder="1" applyAlignment="1">
      <alignment horizontal="right" vertical="center" wrapText="1"/>
    </xf>
    <xf numFmtId="0" fontId="32" fillId="0" borderId="0" xfId="0" applyFont="1"/>
    <xf numFmtId="10" fontId="3" fillId="0" borderId="3" xfId="0" applyNumberFormat="1" applyFont="1" applyBorder="1" applyAlignment="1">
      <alignment horizontal="right"/>
    </xf>
    <xf numFmtId="10" fontId="3" fillId="16" borderId="3" xfId="0" applyNumberFormat="1" applyFont="1" applyFill="1" applyBorder="1" applyAlignment="1">
      <alignment horizontal="right"/>
    </xf>
    <xf numFmtId="0" fontId="8" fillId="16" borderId="1" xfId="0" applyFont="1" applyFill="1" applyBorder="1" applyAlignment="1">
      <alignment horizontal="left" vertical="center"/>
    </xf>
    <xf numFmtId="0" fontId="6" fillId="16" borderId="2" xfId="0" applyNumberFormat="1" applyFont="1" applyFill="1" applyBorder="1" applyAlignment="1" applyProtection="1">
      <alignment vertical="center"/>
    </xf>
    <xf numFmtId="4" fontId="3" fillId="16" borderId="3" xfId="0" quotePrefix="1" applyNumberFormat="1" applyFont="1" applyFill="1" applyBorder="1" applyAlignment="1">
      <alignment horizontal="right" wrapText="1"/>
    </xf>
    <xf numFmtId="4" fontId="3" fillId="16" borderId="3" xfId="0" applyNumberFormat="1" applyFont="1" applyFill="1" applyBorder="1" applyAlignment="1" applyProtection="1">
      <alignment horizontal="right" vertical="center" wrapText="1"/>
    </xf>
    <xf numFmtId="10" fontId="3" fillId="16" borderId="3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/>
    </xf>
    <xf numFmtId="4" fontId="6" fillId="16" borderId="3" xfId="0" applyNumberFormat="1" applyFont="1" applyFill="1" applyBorder="1" applyAlignment="1" applyProtection="1">
      <alignment horizontal="right" vertical="center"/>
    </xf>
    <xf numFmtId="4" fontId="6" fillId="16" borderId="3" xfId="0" applyNumberFormat="1" applyFont="1" applyFill="1" applyBorder="1" applyAlignment="1" applyProtection="1">
      <alignment horizontal="right" vertical="center" wrapText="1"/>
    </xf>
    <xf numFmtId="0" fontId="13" fillId="7" borderId="25" xfId="0" applyNumberFormat="1" applyFont="1" applyFill="1" applyBorder="1" applyAlignment="1" applyProtection="1">
      <alignment horizontal="center" vertical="center" wrapText="1"/>
    </xf>
    <xf numFmtId="0" fontId="13" fillId="7" borderId="26" xfId="0" applyNumberFormat="1" applyFont="1" applyFill="1" applyBorder="1" applyAlignment="1" applyProtection="1">
      <alignment horizontal="center" vertical="center" wrapText="1"/>
    </xf>
    <xf numFmtId="0" fontId="13" fillId="7" borderId="27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Border="1"/>
    <xf numFmtId="10" fontId="18" fillId="0" borderId="3" xfId="0" applyNumberFormat="1" applyFont="1" applyBorder="1"/>
    <xf numFmtId="0" fontId="8" fillId="2" borderId="28" xfId="0" applyNumberFormat="1" applyFont="1" applyFill="1" applyBorder="1" applyAlignment="1" applyProtection="1">
      <alignment horizontal="left" vertical="center" wrapText="1"/>
    </xf>
    <xf numFmtId="4" fontId="5" fillId="2" borderId="29" xfId="0" applyNumberFormat="1" applyFont="1" applyFill="1" applyBorder="1" applyAlignment="1">
      <alignment horizontal="right"/>
    </xf>
    <xf numFmtId="4" fontId="15" fillId="0" borderId="29" xfId="0" applyNumberFormat="1" applyFont="1" applyBorder="1"/>
    <xf numFmtId="10" fontId="15" fillId="0" borderId="29" xfId="0" applyNumberFormat="1" applyFont="1" applyBorder="1"/>
    <xf numFmtId="10" fontId="15" fillId="0" borderId="30" xfId="0" applyNumberFormat="1" applyFont="1" applyBorder="1"/>
    <xf numFmtId="0" fontId="7" fillId="2" borderId="7" xfId="0" quotePrefix="1" applyFont="1" applyFill="1" applyBorder="1" applyAlignment="1">
      <alignment horizontal="left" vertical="center" wrapText="1"/>
    </xf>
    <xf numFmtId="10" fontId="18" fillId="0" borderId="8" xfId="0" applyNumberFormat="1" applyFont="1" applyBorder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6" fillId="2" borderId="3" xfId="0" applyNumberFormat="1" applyFont="1" applyFill="1" applyBorder="1" applyAlignment="1" applyProtection="1">
      <alignment horizontal="left" vertical="center" wrapText="1"/>
    </xf>
    <xf numFmtId="0" fontId="37" fillId="0" borderId="0" xfId="0" applyFont="1"/>
    <xf numFmtId="0" fontId="39" fillId="2" borderId="3" xfId="0" applyNumberFormat="1" applyFont="1" applyFill="1" applyBorder="1" applyAlignment="1" applyProtection="1">
      <alignment horizontal="left" vertical="center" wrapText="1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NumberFormat="1" applyFont="1" applyFill="1" applyBorder="1" applyAlignment="1" applyProtection="1">
      <alignment horizontal="left" vertical="center"/>
    </xf>
    <xf numFmtId="0" fontId="39" fillId="2" borderId="3" xfId="0" applyNumberFormat="1" applyFont="1" applyFill="1" applyBorder="1" applyAlignment="1" applyProtection="1">
      <alignment vertical="center" wrapText="1"/>
    </xf>
    <xf numFmtId="0" fontId="13" fillId="17" borderId="4" xfId="0" applyNumberFormat="1" applyFont="1" applyFill="1" applyBorder="1" applyAlignment="1" applyProtection="1">
      <alignment horizontal="center" vertical="center" wrapText="1"/>
    </xf>
    <xf numFmtId="2" fontId="38" fillId="2" borderId="3" xfId="0" applyNumberFormat="1" applyFont="1" applyFill="1" applyBorder="1" applyAlignment="1">
      <alignment horizontal="right"/>
    </xf>
    <xf numFmtId="2" fontId="38" fillId="17" borderId="3" xfId="0" applyNumberFormat="1" applyFont="1" applyFill="1" applyBorder="1" applyAlignment="1">
      <alignment horizontal="right"/>
    </xf>
    <xf numFmtId="2" fontId="37" fillId="0" borderId="3" xfId="0" applyNumberFormat="1" applyFont="1" applyBorder="1"/>
    <xf numFmtId="10" fontId="37" fillId="0" borderId="3" xfId="0" applyNumberFormat="1" applyFont="1" applyBorder="1"/>
    <xf numFmtId="0" fontId="34" fillId="17" borderId="3" xfId="0" applyNumberFormat="1" applyFont="1" applyFill="1" applyBorder="1" applyAlignment="1" applyProtection="1">
      <alignment horizontal="center" vertical="center" wrapText="1"/>
    </xf>
    <xf numFmtId="2" fontId="35" fillId="2" borderId="3" xfId="0" applyNumberFormat="1" applyFont="1" applyFill="1" applyBorder="1" applyAlignment="1">
      <alignment horizontal="center"/>
    </xf>
    <xf numFmtId="2" fontId="35" fillId="17" borderId="3" xfId="0" applyNumberFormat="1" applyFont="1" applyFill="1" applyBorder="1" applyAlignment="1" applyProtection="1">
      <alignment horizontal="center" wrapText="1"/>
    </xf>
    <xf numFmtId="2" fontId="33" fillId="0" borderId="3" xfId="0" applyNumberFormat="1" applyFont="1" applyBorder="1" applyAlignment="1">
      <alignment horizontal="center"/>
    </xf>
    <xf numFmtId="10" fontId="33" fillId="0" borderId="3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4" fillId="7" borderId="18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34" fillId="5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28" fillId="2" borderId="1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4" fontId="27" fillId="0" borderId="3" xfId="5" applyNumberFormat="1" applyFont="1" applyFill="1" applyBorder="1" applyAlignment="1">
      <alignment horizontal="right" vertical="center" wrapText="1"/>
    </xf>
    <xf numFmtId="10" fontId="25" fillId="0" borderId="3" xfId="5" applyNumberFormat="1" applyFont="1" applyFill="1" applyBorder="1" applyAlignment="1">
      <alignment horizontal="right" vertical="center" wrapText="1"/>
    </xf>
    <xf numFmtId="4" fontId="18" fillId="0" borderId="32" xfId="0" applyNumberFormat="1" applyFont="1" applyBorder="1" applyAlignment="1">
      <alignment horizontal="right" vertical="center"/>
    </xf>
    <xf numFmtId="0" fontId="7" fillId="2" borderId="31" xfId="0" applyNumberFormat="1" applyFont="1" applyFill="1" applyBorder="1" applyAlignment="1" applyProtection="1">
      <alignment horizontal="left" vertical="center" wrapText="1" inden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12" xfId="0" applyNumberFormat="1" applyFont="1" applyFill="1" applyBorder="1" applyAlignment="1" applyProtection="1">
      <alignment horizontal="left" vertical="center" wrapText="1" inden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0" fillId="0" borderId="0" xfId="0"/>
    <xf numFmtId="4" fontId="18" fillId="0" borderId="3" xfId="0" applyNumberFormat="1" applyFont="1" applyBorder="1" applyAlignment="1">
      <alignment horizontal="right" vertical="center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quotePrefix="1" applyFont="1" applyFill="1" applyBorder="1" applyAlignment="1">
      <alignment horizontal="left" vertical="center" wrapText="1" inden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7" fillId="2" borderId="12" xfId="0" applyNumberFormat="1" applyFont="1" applyFill="1" applyBorder="1" applyAlignment="1" applyProtection="1">
      <alignment horizontal="left" vertical="center" wrapText="1" indent="1"/>
    </xf>
    <xf numFmtId="0" fontId="8" fillId="2" borderId="15" xfId="0" applyNumberFormat="1" applyFont="1" applyFill="1" applyBorder="1" applyAlignment="1" applyProtection="1">
      <alignment horizontal="left" vertical="center" wrapText="1"/>
    </xf>
    <xf numFmtId="4" fontId="5" fillId="5" borderId="19" xfId="0" applyNumberFormat="1" applyFont="1" applyFill="1" applyBorder="1" applyAlignment="1">
      <alignment horizontal="right" vertical="center"/>
    </xf>
    <xf numFmtId="0" fontId="5" fillId="7" borderId="19" xfId="0" applyNumberFormat="1" applyFont="1" applyFill="1" applyBorder="1" applyAlignment="1" applyProtection="1">
      <alignment horizontal="center" vertical="center" wrapText="1"/>
    </xf>
    <xf numFmtId="4" fontId="5" fillId="11" borderId="3" xfId="0" applyNumberFormat="1" applyFont="1" applyFill="1" applyBorder="1" applyAlignment="1">
      <alignment horizontal="right"/>
    </xf>
    <xf numFmtId="0" fontId="5" fillId="7" borderId="20" xfId="0" applyNumberFormat="1" applyFont="1" applyFill="1" applyBorder="1" applyAlignment="1" applyProtection="1">
      <alignment horizontal="center" vertical="center" wrapText="1"/>
    </xf>
    <xf numFmtId="10" fontId="30" fillId="0" borderId="13" xfId="0" applyNumberFormat="1" applyFont="1" applyBorder="1" applyAlignment="1">
      <alignment horizontal="right" vertical="center"/>
    </xf>
    <xf numFmtId="10" fontId="30" fillId="0" borderId="14" xfId="0" applyNumberFormat="1" applyFont="1" applyBorder="1" applyAlignment="1">
      <alignment horizontal="right" vertical="center"/>
    </xf>
    <xf numFmtId="4" fontId="30" fillId="0" borderId="3" xfId="0" applyNumberFormat="1" applyFont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8" fillId="2" borderId="1" xfId="5" applyFont="1" applyFill="1" applyBorder="1" applyAlignment="1">
      <alignment horizontal="left" vertical="center"/>
    </xf>
    <xf numFmtId="0" fontId="28" fillId="2" borderId="2" xfId="5" applyFont="1" applyFill="1" applyBorder="1" applyAlignment="1">
      <alignment horizontal="left" vertical="center"/>
    </xf>
    <xf numFmtId="0" fontId="28" fillId="2" borderId="4" xfId="5" applyFont="1" applyFill="1" applyBorder="1" applyAlignment="1">
      <alignment horizontal="left" vertical="center"/>
    </xf>
    <xf numFmtId="4" fontId="27" fillId="18" borderId="3" xfId="5" applyNumberFormat="1" applyFont="1" applyFill="1" applyBorder="1" applyAlignment="1">
      <alignment horizontal="right" vertical="center" wrapText="1"/>
    </xf>
    <xf numFmtId="10" fontId="25" fillId="18" borderId="3" xfId="5" applyNumberFormat="1" applyFont="1" applyFill="1" applyBorder="1" applyAlignment="1">
      <alignment horizontal="right" vertical="center" wrapText="1"/>
    </xf>
    <xf numFmtId="0" fontId="5" fillId="7" borderId="16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vertical="top" wrapText="1"/>
    </xf>
    <xf numFmtId="0" fontId="5" fillId="18" borderId="19" xfId="0" applyNumberFormat="1" applyFont="1" applyFill="1" applyBorder="1" applyAlignment="1" applyProtection="1">
      <alignment horizontal="center" vertical="center" wrapText="1"/>
    </xf>
    <xf numFmtId="0" fontId="5" fillId="18" borderId="20" xfId="0" applyNumberFormat="1" applyFont="1" applyFill="1" applyBorder="1" applyAlignment="1" applyProtection="1">
      <alignment horizontal="center" vertical="center" wrapText="1"/>
    </xf>
    <xf numFmtId="0" fontId="13" fillId="4" borderId="16" xfId="0" quotePrefix="1" applyNumberFormat="1" applyFont="1" applyFill="1" applyBorder="1" applyAlignment="1" applyProtection="1">
      <alignment horizontal="center" vertical="center" wrapText="1"/>
    </xf>
    <xf numFmtId="0" fontId="13" fillId="4" borderId="16" xfId="0" applyNumberFormat="1" applyFont="1" applyFill="1" applyBorder="1" applyAlignment="1" applyProtection="1">
      <alignment horizontal="center" vertical="center" wrapText="1"/>
    </xf>
    <xf numFmtId="0" fontId="13" fillId="17" borderId="16" xfId="0" quotePrefix="1" applyNumberFormat="1" applyFont="1" applyFill="1" applyBorder="1" applyAlignment="1" applyProtection="1">
      <alignment horizontal="center" vertical="center"/>
    </xf>
    <xf numFmtId="0" fontId="13" fillId="17" borderId="16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8" fillId="16" borderId="2" xfId="0" applyNumberFormat="1" applyFont="1" applyFill="1" applyBorder="1" applyAlignment="1" applyProtection="1">
      <alignment horizontal="left" vertical="center" wrapText="1"/>
    </xf>
    <xf numFmtId="0" fontId="8" fillId="16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18" borderId="33" xfId="0" quotePrefix="1" applyFont="1" applyFill="1" applyBorder="1" applyAlignment="1">
      <alignment horizontal="center" vertical="center" wrapText="1"/>
    </xf>
    <xf numFmtId="0" fontId="5" fillId="18" borderId="34" xfId="0" quotePrefix="1" applyFont="1" applyFill="1" applyBorder="1" applyAlignment="1">
      <alignment horizontal="center" vertical="center" wrapText="1"/>
    </xf>
    <xf numFmtId="0" fontId="5" fillId="18" borderId="35" xfId="0" quotePrefix="1" applyFont="1" applyFill="1" applyBorder="1" applyAlignment="1">
      <alignment horizontal="center" vertical="center" wrapText="1"/>
    </xf>
    <xf numFmtId="0" fontId="13" fillId="4" borderId="23" xfId="0" quotePrefix="1" applyFont="1" applyFill="1" applyBorder="1" applyAlignment="1">
      <alignment horizontal="center" wrapText="1"/>
    </xf>
    <xf numFmtId="0" fontId="13" fillId="4" borderId="5" xfId="0" quotePrefix="1" applyFont="1" applyFill="1" applyBorder="1" applyAlignment="1">
      <alignment horizontal="center" wrapText="1"/>
    </xf>
    <xf numFmtId="0" fontId="13" fillId="4" borderId="24" xfId="0" quotePrefix="1" applyFont="1" applyFill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16" borderId="1" xfId="0" quotePrefix="1" applyNumberFormat="1" applyFont="1" applyFill="1" applyBorder="1" applyAlignment="1" applyProtection="1">
      <alignment horizontal="left" vertical="center" wrapText="1"/>
    </xf>
    <xf numFmtId="0" fontId="8" fillId="16" borderId="2" xfId="0" quotePrefix="1" applyNumberFormat="1" applyFont="1" applyFill="1" applyBorder="1" applyAlignment="1" applyProtection="1">
      <alignment horizontal="left" vertical="center" wrapText="1"/>
    </xf>
    <xf numFmtId="0" fontId="8" fillId="16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40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5" fillId="16" borderId="1" xfId="0" quotePrefix="1" applyFont="1" applyFill="1" applyBorder="1" applyAlignment="1">
      <alignment horizontal="left" wrapText="1"/>
    </xf>
    <xf numFmtId="0" fontId="5" fillId="16" borderId="2" xfId="0" quotePrefix="1" applyFont="1" applyFill="1" applyBorder="1" applyAlignment="1">
      <alignment horizontal="left" wrapText="1"/>
    </xf>
    <xf numFmtId="0" fontId="5" fillId="16" borderId="4" xfId="0" quotePrefix="1" applyFont="1" applyFill="1" applyBorder="1" applyAlignment="1">
      <alignment horizontal="left" wrapText="1"/>
    </xf>
    <xf numFmtId="0" fontId="5" fillId="18" borderId="18" xfId="0" quotePrefix="1" applyFont="1" applyFill="1" applyBorder="1" applyAlignment="1">
      <alignment horizontal="center" vertical="center" wrapText="1"/>
    </xf>
    <xf numFmtId="0" fontId="5" fillId="18" borderId="19" xfId="0" quotePrefix="1" applyFont="1" applyFill="1" applyBorder="1" applyAlignment="1">
      <alignment horizontal="center" vertical="center" wrapText="1"/>
    </xf>
    <xf numFmtId="0" fontId="13" fillId="17" borderId="23" xfId="0" quotePrefix="1" applyFont="1" applyFill="1" applyBorder="1" applyAlignment="1">
      <alignment horizontal="center" vertical="center" wrapText="1"/>
    </xf>
    <xf numFmtId="0" fontId="13" fillId="17" borderId="5" xfId="0" quotePrefix="1" applyFont="1" applyFill="1" applyBorder="1" applyAlignment="1">
      <alignment horizontal="center" vertical="center" wrapText="1"/>
    </xf>
    <xf numFmtId="0" fontId="5" fillId="7" borderId="23" xfId="0" applyNumberFormat="1" applyFont="1" applyFill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0" fontId="5" fillId="7" borderId="33" xfId="0" applyNumberFormat="1" applyFont="1" applyFill="1" applyBorder="1" applyAlignment="1" applyProtection="1">
      <alignment horizontal="center" vertical="center" wrapText="1"/>
    </xf>
    <xf numFmtId="0" fontId="5" fillId="7" borderId="34" xfId="0" applyNumberFormat="1" applyFont="1" applyFill="1" applyBorder="1" applyAlignment="1" applyProtection="1">
      <alignment horizontal="center" vertical="center" wrapText="1"/>
    </xf>
    <xf numFmtId="0" fontId="5" fillId="7" borderId="35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28" fillId="2" borderId="1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horizontal="left" vertical="center"/>
    </xf>
    <xf numFmtId="0" fontId="28" fillId="2" borderId="2" xfId="5" applyFont="1" applyFill="1" applyBorder="1" applyAlignment="1">
      <alignment horizontal="left" vertical="center"/>
    </xf>
    <xf numFmtId="0" fontId="28" fillId="2" borderId="4" xfId="5" applyFont="1" applyFill="1" applyBorder="1" applyAlignment="1">
      <alignment horizontal="left" vertical="center"/>
    </xf>
    <xf numFmtId="0" fontId="28" fillId="2" borderId="2" xfId="5" applyFont="1" applyFill="1" applyBorder="1" applyAlignment="1">
      <alignment horizontal="left" vertical="center" wrapText="1"/>
    </xf>
    <xf numFmtId="0" fontId="27" fillId="18" borderId="1" xfId="5" applyFont="1" applyFill="1" applyBorder="1" applyAlignment="1">
      <alignment horizontal="left" vertical="center" wrapText="1"/>
    </xf>
    <xf numFmtId="0" fontId="27" fillId="18" borderId="4" xfId="5" applyFont="1" applyFill="1" applyBorder="1" applyAlignment="1">
      <alignment horizontal="left" vertical="center" wrapText="1"/>
    </xf>
    <xf numFmtId="0" fontId="27" fillId="18" borderId="2" xfId="5" applyFont="1" applyFill="1" applyBorder="1" applyAlignment="1">
      <alignment horizontal="left" vertical="center" wrapText="1"/>
    </xf>
    <xf numFmtId="4" fontId="24" fillId="2" borderId="3" xfId="5" applyNumberFormat="1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24" fillId="2" borderId="21" xfId="5" applyFont="1" applyFill="1" applyBorder="1" applyAlignment="1">
      <alignment horizontal="center" vertical="center" wrapText="1"/>
    </xf>
    <xf numFmtId="0" fontId="24" fillId="2" borderId="6" xfId="5" applyFont="1" applyFill="1" applyBorder="1" applyAlignment="1">
      <alignment horizontal="center" vertical="center" wrapText="1"/>
    </xf>
    <xf numFmtId="0" fontId="24" fillId="2" borderId="22" xfId="5" applyFont="1" applyFill="1" applyBorder="1" applyAlignment="1">
      <alignment horizontal="center" vertical="center" wrapText="1"/>
    </xf>
    <xf numFmtId="0" fontId="24" fillId="2" borderId="23" xfId="5" applyFont="1" applyFill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/>
    </xf>
    <xf numFmtId="0" fontId="24" fillId="2" borderId="24" xfId="5" applyFont="1" applyFill="1" applyBorder="1" applyAlignment="1">
      <alignment horizontal="center" vertical="center" wrapText="1"/>
    </xf>
    <xf numFmtId="0" fontId="24" fillId="4" borderId="1" xfId="5" applyFont="1" applyFill="1" applyBorder="1" applyAlignment="1">
      <alignment horizontal="left" vertical="center" wrapText="1"/>
    </xf>
    <xf numFmtId="0" fontId="24" fillId="4" borderId="2" xfId="5" applyFont="1" applyFill="1" applyBorder="1" applyAlignment="1">
      <alignment horizontal="left" vertical="center" wrapText="1"/>
    </xf>
    <xf numFmtId="0" fontId="24" fillId="4" borderId="4" xfId="5" applyFont="1" applyFill="1" applyBorder="1" applyAlignment="1">
      <alignment horizontal="left" vertical="center" wrapText="1"/>
    </xf>
    <xf numFmtId="4" fontId="24" fillId="4" borderId="1" xfId="5" applyNumberFormat="1" applyFont="1" applyFill="1" applyBorder="1" applyAlignment="1">
      <alignment horizontal="center" vertical="center" wrapText="1"/>
    </xf>
    <xf numFmtId="4" fontId="24" fillId="4" borderId="2" xfId="5" applyNumberFormat="1" applyFont="1" applyFill="1" applyBorder="1" applyAlignment="1">
      <alignment horizontal="center" vertical="center" wrapText="1"/>
    </xf>
    <xf numFmtId="4" fontId="24" fillId="4" borderId="4" xfId="5" applyNumberFormat="1" applyFont="1" applyFill="1" applyBorder="1" applyAlignment="1">
      <alignment horizontal="center" vertical="center" wrapText="1"/>
    </xf>
    <xf numFmtId="10" fontId="15" fillId="4" borderId="1" xfId="5" applyNumberFormat="1" applyFont="1" applyFill="1" applyBorder="1" applyAlignment="1">
      <alignment horizontal="center" vertical="center" wrapText="1"/>
    </xf>
    <xf numFmtId="10" fontId="15" fillId="4" borderId="2" xfId="5" applyNumberFormat="1" applyFont="1" applyFill="1" applyBorder="1" applyAlignment="1">
      <alignment horizontal="center" vertical="center" wrapText="1"/>
    </xf>
    <xf numFmtId="10" fontId="15" fillId="4" borderId="4" xfId="5" applyNumberFormat="1" applyFont="1" applyFill="1" applyBorder="1" applyAlignment="1">
      <alignment horizontal="center" vertical="center" wrapText="1"/>
    </xf>
    <xf numFmtId="0" fontId="25" fillId="2" borderId="3" xfId="5" applyFont="1" applyFill="1" applyBorder="1" applyAlignment="1">
      <alignment horizontal="center" vertical="center" wrapText="1"/>
    </xf>
    <xf numFmtId="0" fontId="24" fillId="4" borderId="3" xfId="5" applyFont="1" applyFill="1" applyBorder="1" applyAlignment="1">
      <alignment horizontal="left" vertical="center" wrapText="1"/>
    </xf>
    <xf numFmtId="0" fontId="15" fillId="14" borderId="3" xfId="3" applyNumberFormat="1" applyFont="1" applyFill="1" applyBorder="1" applyAlignment="1" applyProtection="1">
      <alignment horizontal="left" vertical="center" wrapText="1"/>
    </xf>
    <xf numFmtId="0" fontId="31" fillId="15" borderId="3" xfId="4" applyNumberFormat="1" applyFont="1" applyFill="1" applyBorder="1" applyAlignment="1" applyProtection="1">
      <alignment horizontal="left" vertical="center" wrapText="1"/>
    </xf>
    <xf numFmtId="0" fontId="31" fillId="15" borderId="3" xfId="5" applyFont="1" applyFill="1" applyBorder="1" applyAlignment="1">
      <alignment horizontal="left" vertical="center" wrapText="1"/>
    </xf>
    <xf numFmtId="0" fontId="28" fillId="2" borderId="3" xfId="5" applyFont="1" applyFill="1" applyBorder="1" applyAlignment="1">
      <alignment horizontal="left" vertical="center" wrapText="1"/>
    </xf>
    <xf numFmtId="0" fontId="27" fillId="2" borderId="3" xfId="5" applyFont="1" applyFill="1" applyBorder="1" applyAlignment="1">
      <alignment horizontal="left" vertical="center" wrapText="1"/>
    </xf>
    <xf numFmtId="0" fontId="15" fillId="13" borderId="1" xfId="3" applyNumberFormat="1" applyFont="1" applyFill="1" applyBorder="1" applyAlignment="1" applyProtection="1">
      <alignment horizontal="left" vertical="center" wrapText="1"/>
    </xf>
    <xf numFmtId="0" fontId="15" fillId="13" borderId="2" xfId="3" applyNumberFormat="1" applyFont="1" applyFill="1" applyBorder="1" applyAlignment="1" applyProtection="1">
      <alignment horizontal="left" vertical="center" wrapText="1"/>
    </xf>
    <xf numFmtId="0" fontId="15" fillId="13" borderId="4" xfId="3" applyNumberFormat="1" applyFont="1" applyFill="1" applyBorder="1" applyAlignment="1" applyProtection="1">
      <alignment horizontal="left" vertical="center" wrapText="1"/>
    </xf>
    <xf numFmtId="0" fontId="27" fillId="2" borderId="1" xfId="5" applyFont="1" applyFill="1" applyBorder="1" applyAlignment="1">
      <alignment horizontal="left" vertical="center" wrapText="1"/>
    </xf>
    <xf numFmtId="0" fontId="27" fillId="2" borderId="4" xfId="5" applyFont="1" applyFill="1" applyBorder="1" applyAlignment="1">
      <alignment horizontal="left" vertical="center" wrapText="1"/>
    </xf>
    <xf numFmtId="0" fontId="27" fillId="2" borderId="2" xfId="5" applyFont="1" applyFill="1" applyBorder="1" applyAlignment="1">
      <alignment horizontal="left" vertical="center" wrapText="1"/>
    </xf>
    <xf numFmtId="0" fontId="15" fillId="14" borderId="4" xfId="3" applyNumberFormat="1" applyFont="1" applyFill="1" applyBorder="1" applyAlignment="1" applyProtection="1">
      <alignment horizontal="left" vertical="center" wrapText="1"/>
    </xf>
    <xf numFmtId="0" fontId="15" fillId="14" borderId="2" xfId="3" applyNumberFormat="1" applyFont="1" applyFill="1" applyBorder="1" applyAlignment="1" applyProtection="1">
      <alignment horizontal="left" vertical="center" wrapText="1"/>
    </xf>
    <xf numFmtId="0" fontId="15" fillId="14" borderId="1" xfId="3" applyNumberFormat="1" applyFont="1" applyFill="1" applyBorder="1" applyAlignment="1" applyProtection="1">
      <alignment horizontal="left" vertical="center" wrapText="1"/>
    </xf>
    <xf numFmtId="0" fontId="31" fillId="15" borderId="1" xfId="4" applyNumberFormat="1" applyFont="1" applyFill="1" applyBorder="1" applyAlignment="1" applyProtection="1">
      <alignment horizontal="left" vertical="center" wrapText="1"/>
    </xf>
    <xf numFmtId="0" fontId="31" fillId="15" borderId="4" xfId="4" applyNumberFormat="1" applyFont="1" applyFill="1" applyBorder="1" applyAlignment="1" applyProtection="1">
      <alignment horizontal="left" vertical="center" wrapText="1"/>
    </xf>
    <xf numFmtId="0" fontId="31" fillId="15" borderId="1" xfId="5" applyFont="1" applyFill="1" applyBorder="1" applyAlignment="1">
      <alignment horizontal="left" vertical="center" wrapText="1"/>
    </xf>
    <xf numFmtId="0" fontId="31" fillId="15" borderId="2" xfId="5" applyFont="1" applyFill="1" applyBorder="1" applyAlignment="1">
      <alignment horizontal="left" vertical="center" wrapText="1"/>
    </xf>
    <xf numFmtId="0" fontId="31" fillId="15" borderId="4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vertical="center" wrapText="1"/>
    </xf>
    <xf numFmtId="0" fontId="28" fillId="2" borderId="2" xfId="5" applyFont="1" applyFill="1" applyBorder="1" applyAlignment="1">
      <alignment vertical="center" wrapText="1"/>
    </xf>
    <xf numFmtId="0" fontId="28" fillId="2" borderId="4" xfId="5" applyFont="1" applyFill="1" applyBorder="1" applyAlignment="1">
      <alignment vertical="center" wrapText="1"/>
    </xf>
    <xf numFmtId="0" fontId="26" fillId="15" borderId="1" xfId="5" applyFont="1" applyFill="1" applyBorder="1" applyAlignment="1">
      <alignment horizontal="left" vertical="center" wrapText="1"/>
    </xf>
    <xf numFmtId="0" fontId="26" fillId="15" borderId="2" xfId="5" applyFont="1" applyFill="1" applyBorder="1" applyAlignment="1">
      <alignment horizontal="left" vertical="center" wrapText="1"/>
    </xf>
    <xf numFmtId="0" fontId="26" fillId="15" borderId="4" xfId="5" applyFont="1" applyFill="1" applyBorder="1" applyAlignment="1">
      <alignment horizontal="left" vertical="center" wrapText="1"/>
    </xf>
    <xf numFmtId="0" fontId="26" fillId="15" borderId="3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horizontal="left" vertical="top" wrapText="1"/>
    </xf>
    <xf numFmtId="0" fontId="28" fillId="2" borderId="2" xfId="5" applyFont="1" applyFill="1" applyBorder="1" applyAlignment="1">
      <alignment horizontal="left" vertical="top" wrapText="1"/>
    </xf>
    <xf numFmtId="0" fontId="28" fillId="2" borderId="4" xfId="5" applyFont="1" applyFill="1" applyBorder="1" applyAlignment="1">
      <alignment horizontal="left" vertical="top" wrapText="1"/>
    </xf>
    <xf numFmtId="0" fontId="27" fillId="0" borderId="3" xfId="5" applyFont="1" applyFill="1" applyBorder="1" applyAlignment="1">
      <alignment horizontal="left" vertical="center" wrapText="1"/>
    </xf>
    <xf numFmtId="0" fontId="27" fillId="2" borderId="1" xfId="5" applyFont="1" applyFill="1" applyBorder="1" applyAlignment="1">
      <alignment horizontal="left" vertical="top" wrapText="1"/>
    </xf>
    <xf numFmtId="0" fontId="27" fillId="2" borderId="2" xfId="5" applyFont="1" applyFill="1" applyBorder="1" applyAlignment="1">
      <alignment horizontal="left" vertical="top" wrapText="1"/>
    </xf>
    <xf numFmtId="0" fontId="27" fillId="2" borderId="4" xfId="5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6">
    <cellStyle name="Bad" xfId="3" builtinId="27"/>
    <cellStyle name="Neutral" xfId="4" builtinId="28"/>
    <cellStyle name="Normal" xfId="0" builtinId="0"/>
    <cellStyle name="Normalno 2" xfId="5" xr:uid="{2801CB1D-BBA8-43CE-B667-B9C2EF670FE9}"/>
    <cellStyle name="Obično_List4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C4FC6A"/>
      <color rgb="FFFFFFE5"/>
      <color rgb="FFE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123825</xdr:rowOff>
    </xdr:from>
    <xdr:to>
      <xdr:col>0</xdr:col>
      <xdr:colOff>876300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E448F-CFED-46FA-B4FF-619E90E1D4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3825"/>
          <a:ext cx="4667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63A5-1095-42B3-9398-D292C90EF184}">
  <sheetPr>
    <pageSetUpPr fitToPage="1"/>
  </sheetPr>
  <dimension ref="A2:I20"/>
  <sheetViews>
    <sheetView tabSelected="1" workbookViewId="0">
      <selection activeCell="B27" sqref="B27"/>
    </sheetView>
  </sheetViews>
  <sheetFormatPr defaultRowHeight="15" x14ac:dyDescent="0.25"/>
  <cols>
    <col min="1" max="1" width="14.5703125" customWidth="1"/>
    <col min="2" max="2" width="30.85546875" customWidth="1"/>
  </cols>
  <sheetData>
    <row r="2" spans="1:9" ht="15" customHeight="1" x14ac:dyDescent="0.25">
      <c r="A2" s="180"/>
      <c r="B2" s="179"/>
      <c r="C2" s="179"/>
      <c r="D2" s="179"/>
      <c r="E2" s="179"/>
      <c r="F2" s="179"/>
      <c r="G2" s="179"/>
      <c r="H2" s="179"/>
      <c r="I2" s="179"/>
    </row>
    <row r="3" spans="1:9" ht="15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</row>
    <row r="4" spans="1:9" ht="15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</row>
    <row r="5" spans="1:9" ht="15" customHeight="1" x14ac:dyDescent="0.25">
      <c r="A5" s="180"/>
      <c r="B5" s="180"/>
      <c r="C5" s="180"/>
      <c r="D5" s="180"/>
      <c r="E5" s="180"/>
      <c r="F5" s="180"/>
      <c r="G5" s="180"/>
      <c r="H5" s="180"/>
      <c r="I5" s="180"/>
    </row>
    <row r="6" spans="1:9" ht="15" customHeight="1" x14ac:dyDescent="0.25">
      <c r="A6" s="210" t="s">
        <v>208</v>
      </c>
      <c r="B6" s="180"/>
      <c r="C6" s="180"/>
      <c r="D6" s="180"/>
      <c r="E6" s="180"/>
      <c r="F6" s="180"/>
      <c r="G6" s="180"/>
      <c r="H6" s="180"/>
      <c r="I6" s="180"/>
    </row>
    <row r="7" spans="1:9" ht="15.75" x14ac:dyDescent="0.25">
      <c r="A7" s="210" t="s">
        <v>209</v>
      </c>
      <c r="B7" s="181"/>
      <c r="C7" s="181"/>
      <c r="D7" s="181"/>
      <c r="E7" s="181"/>
      <c r="F7" s="181"/>
      <c r="G7" s="181"/>
      <c r="H7" s="181"/>
      <c r="I7" s="181"/>
    </row>
    <row r="8" spans="1:9" ht="15.75" x14ac:dyDescent="0.25">
      <c r="A8" s="210" t="s">
        <v>210</v>
      </c>
      <c r="B8" s="212">
        <v>9021</v>
      </c>
      <c r="C8" s="181"/>
      <c r="D8" s="181"/>
      <c r="E8" s="181"/>
      <c r="F8" s="181"/>
      <c r="G8" s="181"/>
      <c r="H8" s="181"/>
      <c r="I8" s="181"/>
    </row>
    <row r="9" spans="1:9" s="196" customFormat="1" ht="15.75" x14ac:dyDescent="0.25">
      <c r="A9" s="210" t="s">
        <v>211</v>
      </c>
      <c r="B9" s="212">
        <v>31</v>
      </c>
      <c r="C9" s="181"/>
      <c r="D9" s="181"/>
      <c r="E9" s="181"/>
      <c r="F9" s="181"/>
      <c r="G9" s="181"/>
      <c r="H9" s="181"/>
      <c r="I9" s="181"/>
    </row>
    <row r="10" spans="1:9" s="196" customFormat="1" ht="15.75" x14ac:dyDescent="0.25">
      <c r="A10" s="210"/>
      <c r="B10" s="212"/>
      <c r="C10" s="181"/>
      <c r="D10" s="181"/>
      <c r="E10" s="181"/>
      <c r="F10" s="181"/>
      <c r="G10" s="181"/>
      <c r="H10" s="181"/>
      <c r="I10" s="181"/>
    </row>
    <row r="11" spans="1:9" ht="15.75" x14ac:dyDescent="0.25">
      <c r="A11" s="211" t="s">
        <v>221</v>
      </c>
      <c r="B11" s="181"/>
      <c r="C11" s="181"/>
      <c r="D11" s="181"/>
      <c r="E11" s="181"/>
      <c r="F11" s="181"/>
      <c r="G11" s="181"/>
      <c r="H11" s="181"/>
      <c r="I11" s="181"/>
    </row>
    <row r="12" spans="1:9" ht="15.75" x14ac:dyDescent="0.25">
      <c r="A12" s="211" t="s">
        <v>222</v>
      </c>
      <c r="B12" s="181"/>
      <c r="C12" s="181"/>
      <c r="D12" s="181"/>
      <c r="E12" s="181"/>
      <c r="F12" s="181"/>
      <c r="G12" s="181"/>
      <c r="H12" s="181"/>
      <c r="I12" s="181"/>
    </row>
    <row r="13" spans="1:9" ht="15.75" x14ac:dyDescent="0.25">
      <c r="A13" s="211" t="s">
        <v>223</v>
      </c>
      <c r="B13" s="181"/>
      <c r="C13" s="181"/>
      <c r="D13" s="181"/>
      <c r="E13" s="181"/>
      <c r="F13" s="181"/>
      <c r="G13" s="181"/>
      <c r="H13" s="181"/>
      <c r="I13" s="181"/>
    </row>
    <row r="16" spans="1:9" x14ac:dyDescent="0.25">
      <c r="A16" s="227" t="s">
        <v>218</v>
      </c>
      <c r="B16" s="227"/>
      <c r="C16" s="227"/>
      <c r="D16" s="227"/>
      <c r="E16" s="227"/>
      <c r="F16" s="227"/>
      <c r="G16" s="227"/>
      <c r="H16" s="227"/>
      <c r="I16" s="227"/>
    </row>
    <row r="17" spans="1:9" x14ac:dyDescent="0.25">
      <c r="A17" s="227"/>
      <c r="B17" s="227"/>
      <c r="C17" s="227"/>
      <c r="D17" s="227"/>
      <c r="E17" s="227"/>
      <c r="F17" s="227"/>
      <c r="G17" s="227"/>
      <c r="H17" s="227"/>
      <c r="I17" s="227"/>
    </row>
    <row r="18" spans="1:9" x14ac:dyDescent="0.25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x14ac:dyDescent="0.25">
      <c r="A19" s="227"/>
      <c r="B19" s="227"/>
      <c r="C19" s="227"/>
      <c r="D19" s="227"/>
      <c r="E19" s="227"/>
      <c r="F19" s="227"/>
      <c r="G19" s="227"/>
      <c r="H19" s="227"/>
      <c r="I19" s="227"/>
    </row>
    <row r="20" spans="1:9" x14ac:dyDescent="0.25">
      <c r="A20" s="227"/>
      <c r="B20" s="227"/>
      <c r="C20" s="227"/>
      <c r="D20" s="227"/>
      <c r="E20" s="227"/>
      <c r="F20" s="227"/>
      <c r="G20" s="227"/>
      <c r="H20" s="227"/>
      <c r="I20" s="227"/>
    </row>
  </sheetData>
  <mergeCells count="1">
    <mergeCell ref="A16:I20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4"/>
  <sheetViews>
    <sheetView zoomScaleNormal="100" workbookViewId="0">
      <selection activeCell="H24" sqref="H24"/>
    </sheetView>
  </sheetViews>
  <sheetFormatPr defaultRowHeight="15" x14ac:dyDescent="0.25"/>
  <cols>
    <col min="5" max="5" width="16.42578125" customWidth="1"/>
    <col min="6" max="6" width="15.28515625" customWidth="1"/>
    <col min="7" max="7" width="14.5703125" customWidth="1"/>
    <col min="8" max="8" width="14.140625" customWidth="1"/>
    <col min="9" max="9" width="10.5703125" customWidth="1"/>
    <col min="10" max="10" width="10.7109375" customWidth="1"/>
    <col min="11" max="11" width="25.28515625" customWidth="1"/>
  </cols>
  <sheetData>
    <row r="1" spans="1:11" ht="42" customHeight="1" x14ac:dyDescent="0.25">
      <c r="A1" s="228" t="s">
        <v>219</v>
      </c>
      <c r="B1" s="228"/>
      <c r="C1" s="228"/>
      <c r="D1" s="228"/>
      <c r="E1" s="228"/>
      <c r="F1" s="228"/>
      <c r="G1" s="228"/>
      <c r="H1" s="228"/>
      <c r="I1" s="228"/>
      <c r="J1" s="228"/>
      <c r="K1" s="12"/>
    </row>
    <row r="2" spans="1:11" ht="18" customHeight="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"/>
    </row>
    <row r="3" spans="1:11" ht="15.75" customHeight="1" x14ac:dyDescent="0.25">
      <c r="A3" s="228" t="s">
        <v>11</v>
      </c>
      <c r="B3" s="228"/>
      <c r="C3" s="228"/>
      <c r="D3" s="228"/>
      <c r="E3" s="228"/>
      <c r="F3" s="228"/>
      <c r="G3" s="228"/>
      <c r="H3" s="228"/>
      <c r="I3" s="228"/>
      <c r="J3" s="228"/>
      <c r="K3" s="11"/>
    </row>
    <row r="4" spans="1:11" ht="15.75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3"/>
    </row>
    <row r="5" spans="1:11" ht="18" customHeight="1" x14ac:dyDescent="0.25">
      <c r="A5" s="228" t="s">
        <v>39</v>
      </c>
      <c r="B5" s="228"/>
      <c r="C5" s="228"/>
      <c r="D5" s="228"/>
      <c r="E5" s="228"/>
      <c r="F5" s="228"/>
      <c r="G5" s="228"/>
      <c r="H5" s="228"/>
      <c r="I5" s="228"/>
      <c r="J5" s="228"/>
      <c r="K5" s="10"/>
    </row>
    <row r="6" spans="1:11" ht="18" customHeight="1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10"/>
    </row>
    <row r="7" spans="1:11" ht="18" customHeight="1" thickBot="1" x14ac:dyDescent="0.3">
      <c r="A7" s="257" t="s">
        <v>44</v>
      </c>
      <c r="B7" s="257"/>
      <c r="C7" s="257"/>
      <c r="D7" s="257"/>
      <c r="E7" s="257"/>
      <c r="F7" s="257"/>
      <c r="G7" s="257"/>
      <c r="H7" s="257"/>
      <c r="I7" s="257"/>
      <c r="J7" s="257"/>
    </row>
    <row r="8" spans="1:11" ht="39" thickBot="1" x14ac:dyDescent="0.3">
      <c r="A8" s="241" t="s">
        <v>7</v>
      </c>
      <c r="B8" s="242"/>
      <c r="C8" s="242"/>
      <c r="D8" s="242"/>
      <c r="E8" s="243"/>
      <c r="F8" s="221" t="s">
        <v>216</v>
      </c>
      <c r="G8" s="221" t="s">
        <v>188</v>
      </c>
      <c r="H8" s="221" t="s">
        <v>217</v>
      </c>
      <c r="I8" s="221" t="s">
        <v>16</v>
      </c>
      <c r="J8" s="222" t="s">
        <v>37</v>
      </c>
    </row>
    <row r="9" spans="1:11" x14ac:dyDescent="0.25">
      <c r="A9" s="244">
        <v>1</v>
      </c>
      <c r="B9" s="245"/>
      <c r="C9" s="245"/>
      <c r="D9" s="245"/>
      <c r="E9" s="246"/>
      <c r="F9" s="223">
        <v>2</v>
      </c>
      <c r="G9" s="224">
        <v>3</v>
      </c>
      <c r="H9" s="224">
        <v>4</v>
      </c>
      <c r="I9" s="224" t="s">
        <v>184</v>
      </c>
      <c r="J9" s="224" t="s">
        <v>185</v>
      </c>
    </row>
    <row r="10" spans="1:11" x14ac:dyDescent="0.25">
      <c r="A10" s="234" t="s">
        <v>18</v>
      </c>
      <c r="B10" s="236"/>
      <c r="C10" s="236"/>
      <c r="D10" s="236"/>
      <c r="E10" s="237"/>
      <c r="F10" s="142">
        <v>2819485.7</v>
      </c>
      <c r="G10" s="106">
        <v>3418985</v>
      </c>
      <c r="H10" s="106">
        <v>3127880.32</v>
      </c>
      <c r="I10" s="105">
        <f>H10/F10</f>
        <v>1.109379742553757</v>
      </c>
      <c r="J10" s="105">
        <f>H10/G10</f>
        <v>0.9148564032892802</v>
      </c>
    </row>
    <row r="11" spans="1:11" x14ac:dyDescent="0.25">
      <c r="A11" s="238" t="s">
        <v>17</v>
      </c>
      <c r="B11" s="239"/>
      <c r="C11" s="239"/>
      <c r="D11" s="239"/>
      <c r="E11" s="240"/>
      <c r="F11" s="142">
        <v>0</v>
      </c>
      <c r="G11" s="106">
        <v>0</v>
      </c>
      <c r="H11" s="106">
        <v>0</v>
      </c>
      <c r="I11" s="105">
        <v>0</v>
      </c>
      <c r="J11" s="105">
        <v>0</v>
      </c>
    </row>
    <row r="12" spans="1:11" x14ac:dyDescent="0.25">
      <c r="A12" s="231" t="s">
        <v>0</v>
      </c>
      <c r="B12" s="232"/>
      <c r="C12" s="232"/>
      <c r="D12" s="232"/>
      <c r="E12" s="233"/>
      <c r="F12" s="143">
        <f>SUM(F10:F11)</f>
        <v>2819485.7</v>
      </c>
      <c r="G12" s="143">
        <f t="shared" ref="G12:H12" si="0">SUM(G10:G11)</f>
        <v>3418985</v>
      </c>
      <c r="H12" s="143">
        <f t="shared" si="0"/>
        <v>3127880.32</v>
      </c>
      <c r="I12" s="136">
        <f>H12/F12</f>
        <v>1.109379742553757</v>
      </c>
      <c r="J12" s="136">
        <f>H12/G12</f>
        <v>0.9148564032892802</v>
      </c>
    </row>
    <row r="13" spans="1:11" x14ac:dyDescent="0.25">
      <c r="A13" s="253" t="s">
        <v>19</v>
      </c>
      <c r="B13" s="254"/>
      <c r="C13" s="254"/>
      <c r="D13" s="254"/>
      <c r="E13" s="255"/>
      <c r="F13" s="64">
        <v>2730709.06</v>
      </c>
      <c r="G13" s="106">
        <v>3336023</v>
      </c>
      <c r="H13" s="106">
        <v>3297948.01</v>
      </c>
      <c r="I13" s="105">
        <f>H13/F13</f>
        <v>1.2077258827419717</v>
      </c>
      <c r="J13" s="105">
        <f>H13/G13</f>
        <v>0.98858671238177909</v>
      </c>
    </row>
    <row r="14" spans="1:11" x14ac:dyDescent="0.25">
      <c r="A14" s="247" t="s">
        <v>20</v>
      </c>
      <c r="B14" s="248"/>
      <c r="C14" s="248"/>
      <c r="D14" s="248"/>
      <c r="E14" s="249"/>
      <c r="F14" s="142">
        <v>81518.559999999998</v>
      </c>
      <c r="G14" s="63">
        <v>92212</v>
      </c>
      <c r="H14" s="63">
        <v>90698.4</v>
      </c>
      <c r="I14" s="105">
        <f>H14/F14</f>
        <v>1.1126104288397636</v>
      </c>
      <c r="J14" s="105">
        <f>H14/G14</f>
        <v>0.98358565045764101</v>
      </c>
    </row>
    <row r="15" spans="1:11" x14ac:dyDescent="0.25">
      <c r="A15" s="137" t="s">
        <v>1</v>
      </c>
      <c r="B15" s="138"/>
      <c r="C15" s="138"/>
      <c r="D15" s="138"/>
      <c r="E15" s="138"/>
      <c r="F15" s="143">
        <f>SUM(F13:F14)</f>
        <v>2812227.62</v>
      </c>
      <c r="G15" s="143">
        <f t="shared" ref="G15:H15" si="1">SUM(G13:G14)</f>
        <v>3428235</v>
      </c>
      <c r="H15" s="143">
        <f t="shared" si="1"/>
        <v>3388646.4099999997</v>
      </c>
      <c r="I15" s="136">
        <f>H15/F15</f>
        <v>1.2049687535605669</v>
      </c>
      <c r="J15" s="136">
        <f>H15/G15</f>
        <v>0.98845219478828017</v>
      </c>
    </row>
    <row r="16" spans="1:11" x14ac:dyDescent="0.25">
      <c r="A16" s="250" t="s">
        <v>2</v>
      </c>
      <c r="B16" s="251"/>
      <c r="C16" s="251"/>
      <c r="D16" s="251"/>
      <c r="E16" s="252"/>
      <c r="F16" s="144">
        <f>F12-F15</f>
        <v>7258.0800000000745</v>
      </c>
      <c r="G16" s="144">
        <f t="shared" ref="G16:H16" si="2">G12-G15</f>
        <v>-9250</v>
      </c>
      <c r="H16" s="144">
        <f t="shared" si="2"/>
        <v>-260766.08999999985</v>
      </c>
      <c r="I16" s="136" t="s">
        <v>180</v>
      </c>
      <c r="J16" s="136" t="s">
        <v>180</v>
      </c>
    </row>
    <row r="17" spans="1:47" ht="18" x14ac:dyDescent="0.25">
      <c r="A17" s="256"/>
      <c r="B17" s="256"/>
      <c r="C17" s="256"/>
      <c r="D17" s="256"/>
      <c r="E17" s="256"/>
      <c r="F17" s="256"/>
      <c r="G17" s="256"/>
      <c r="H17" s="256"/>
      <c r="I17" s="256"/>
      <c r="J17" s="256"/>
      <c r="K17" s="1"/>
    </row>
    <row r="18" spans="1:47" ht="18" customHeight="1" thickBot="1" x14ac:dyDescent="0.3">
      <c r="A18" s="258" t="s">
        <v>43</v>
      </c>
      <c r="B18" s="258"/>
      <c r="C18" s="258"/>
      <c r="D18" s="258"/>
      <c r="E18" s="258"/>
      <c r="F18" s="258"/>
      <c r="G18" s="258"/>
      <c r="H18" s="258"/>
      <c r="I18" s="258"/>
      <c r="J18" s="258"/>
      <c r="K18" s="1"/>
    </row>
    <row r="19" spans="1:47" ht="39" thickBot="1" x14ac:dyDescent="0.3">
      <c r="A19" s="262" t="s">
        <v>7</v>
      </c>
      <c r="B19" s="263"/>
      <c r="C19" s="263"/>
      <c r="D19" s="263"/>
      <c r="E19" s="263"/>
      <c r="F19" s="221" t="s">
        <v>216</v>
      </c>
      <c r="G19" s="221" t="s">
        <v>188</v>
      </c>
      <c r="H19" s="221" t="s">
        <v>217</v>
      </c>
      <c r="I19" s="221" t="s">
        <v>16</v>
      </c>
      <c r="J19" s="222" t="s">
        <v>37</v>
      </c>
    </row>
    <row r="20" spans="1:47" x14ac:dyDescent="0.25">
      <c r="A20" s="264">
        <v>1</v>
      </c>
      <c r="B20" s="265"/>
      <c r="C20" s="265"/>
      <c r="D20" s="265"/>
      <c r="E20" s="265"/>
      <c r="F20" s="225">
        <v>2</v>
      </c>
      <c r="G20" s="226">
        <v>3</v>
      </c>
      <c r="H20" s="226">
        <v>4</v>
      </c>
      <c r="I20" s="226" t="s">
        <v>184</v>
      </c>
      <c r="J20" s="226" t="s">
        <v>185</v>
      </c>
    </row>
    <row r="21" spans="1:47" ht="15.75" customHeight="1" x14ac:dyDescent="0.25">
      <c r="A21" s="234" t="s">
        <v>21</v>
      </c>
      <c r="B21" s="236"/>
      <c r="C21" s="236"/>
      <c r="D21" s="236"/>
      <c r="E21" s="236"/>
      <c r="F21" s="64">
        <v>0</v>
      </c>
      <c r="G21" s="63">
        <v>0</v>
      </c>
      <c r="H21" s="63">
        <v>0</v>
      </c>
      <c r="I21" s="63" t="s">
        <v>180</v>
      </c>
      <c r="J21" s="63" t="s">
        <v>180</v>
      </c>
    </row>
    <row r="22" spans="1:47" x14ac:dyDescent="0.25">
      <c r="A22" s="234" t="s">
        <v>22</v>
      </c>
      <c r="B22" s="235"/>
      <c r="C22" s="235"/>
      <c r="D22" s="235"/>
      <c r="E22" s="235"/>
      <c r="F22" s="64">
        <v>0</v>
      </c>
      <c r="G22" s="63">
        <v>0</v>
      </c>
      <c r="H22" s="63">
        <v>0</v>
      </c>
      <c r="I22" s="63" t="s">
        <v>180</v>
      </c>
      <c r="J22" s="63" t="s">
        <v>180</v>
      </c>
    </row>
    <row r="23" spans="1:47" ht="15" customHeight="1" x14ac:dyDescent="0.25">
      <c r="A23" s="259" t="s">
        <v>38</v>
      </c>
      <c r="B23" s="260"/>
      <c r="C23" s="260"/>
      <c r="D23" s="260"/>
      <c r="E23" s="261"/>
      <c r="F23" s="139">
        <f>SUM(F21:F22)</f>
        <v>0</v>
      </c>
      <c r="G23" s="140"/>
      <c r="H23" s="140"/>
      <c r="I23" s="140" t="s">
        <v>180</v>
      </c>
      <c r="J23" s="140" t="s">
        <v>180</v>
      </c>
    </row>
    <row r="24" spans="1:47" s="16" customFormat="1" ht="15" customHeight="1" x14ac:dyDescent="0.25">
      <c r="A24" s="234" t="s">
        <v>181</v>
      </c>
      <c r="B24" s="235"/>
      <c r="C24" s="235"/>
      <c r="D24" s="235"/>
      <c r="E24" s="235"/>
      <c r="F24" s="64">
        <v>1990.39</v>
      </c>
      <c r="G24" s="63">
        <v>9250</v>
      </c>
      <c r="H24" s="63">
        <v>9248.4699999999993</v>
      </c>
      <c r="I24" s="63" t="s">
        <v>180</v>
      </c>
      <c r="J24" s="135" t="s">
        <v>180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9" customFormat="1" x14ac:dyDescent="0.25">
      <c r="A25" s="259" t="s">
        <v>48</v>
      </c>
      <c r="B25" s="260"/>
      <c r="C25" s="260"/>
      <c r="D25" s="260"/>
      <c r="E25" s="261"/>
      <c r="F25" s="139">
        <f>F16+F24</f>
        <v>9248.4700000000739</v>
      </c>
      <c r="G25" s="140">
        <v>0</v>
      </c>
      <c r="H25" s="140">
        <f>H16+H24</f>
        <v>-251517.61999999985</v>
      </c>
      <c r="I25" s="141">
        <f>H25/F25</f>
        <v>-27.195592352032048</v>
      </c>
      <c r="J25" s="140" t="s">
        <v>180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7" spans="1:4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5"/>
    </row>
    <row r="28" spans="1:47" x14ac:dyDescent="0.25">
      <c r="A28" s="229"/>
      <c r="B28" s="229"/>
      <c r="C28" s="229"/>
      <c r="D28" s="229"/>
      <c r="E28" s="229"/>
      <c r="F28" s="229"/>
      <c r="G28" s="229"/>
      <c r="H28" s="229"/>
      <c r="I28" s="229"/>
      <c r="J28" s="229"/>
    </row>
    <row r="29" spans="1:47" ht="15" customHeight="1" x14ac:dyDescent="0.25">
      <c r="A29" s="229"/>
      <c r="B29" s="229"/>
      <c r="C29" s="229"/>
      <c r="D29" s="229"/>
      <c r="E29" s="229"/>
      <c r="F29" s="229"/>
      <c r="G29" s="229"/>
      <c r="H29" s="229"/>
      <c r="I29" s="229"/>
      <c r="J29" s="229"/>
    </row>
    <row r="30" spans="1:47" ht="15" customHeight="1" x14ac:dyDescent="0.25">
      <c r="A30" s="229"/>
      <c r="B30" s="229"/>
      <c r="C30" s="229"/>
      <c r="D30" s="229"/>
      <c r="E30" s="229"/>
      <c r="F30" s="229"/>
      <c r="G30" s="229"/>
      <c r="H30" s="229"/>
      <c r="I30" s="229"/>
      <c r="J30" s="229"/>
    </row>
    <row r="31" spans="1:47" ht="15" customHeight="1" x14ac:dyDescent="0.25">
      <c r="A31" s="229"/>
      <c r="B31" s="229"/>
      <c r="C31" s="229"/>
      <c r="D31" s="229"/>
      <c r="E31" s="229"/>
      <c r="F31" s="229"/>
      <c r="G31" s="229"/>
      <c r="H31" s="229"/>
      <c r="I31" s="229"/>
      <c r="J31" s="229"/>
    </row>
    <row r="32" spans="1:47" ht="36.75" customHeight="1" x14ac:dyDescent="0.25">
      <c r="A32" s="229"/>
      <c r="B32" s="229"/>
      <c r="C32" s="229"/>
      <c r="D32" s="229"/>
      <c r="E32" s="229"/>
      <c r="F32" s="229"/>
      <c r="G32" s="229"/>
      <c r="H32" s="229"/>
      <c r="I32" s="229"/>
      <c r="J32" s="229"/>
    </row>
    <row r="33" spans="1:10" ht="15" customHeight="1" x14ac:dyDescent="0.25">
      <c r="A33" s="230"/>
      <c r="B33" s="230"/>
      <c r="C33" s="230"/>
      <c r="D33" s="230"/>
      <c r="E33" s="230"/>
      <c r="F33" s="230"/>
      <c r="G33" s="230"/>
      <c r="H33" s="230"/>
      <c r="I33" s="230"/>
      <c r="J33" s="230"/>
    </row>
    <row r="34" spans="1:10" x14ac:dyDescent="0.25">
      <c r="A34" s="230"/>
      <c r="B34" s="230"/>
      <c r="C34" s="230"/>
      <c r="D34" s="230"/>
      <c r="E34" s="230"/>
      <c r="F34" s="230"/>
      <c r="G34" s="230"/>
      <c r="H34" s="230"/>
      <c r="I34" s="230"/>
      <c r="J34" s="230"/>
    </row>
  </sheetData>
  <mergeCells count="29">
    <mergeCell ref="A18:J18"/>
    <mergeCell ref="A25:E25"/>
    <mergeCell ref="A23:E23"/>
    <mergeCell ref="A24:E24"/>
    <mergeCell ref="A19:E19"/>
    <mergeCell ref="A20:E20"/>
    <mergeCell ref="A21:E21"/>
    <mergeCell ref="A4:J4"/>
    <mergeCell ref="A6:J6"/>
    <mergeCell ref="A17:J17"/>
    <mergeCell ref="A5:J5"/>
    <mergeCell ref="A3:J3"/>
    <mergeCell ref="A7:J7"/>
    <mergeCell ref="A1:J1"/>
    <mergeCell ref="A31:J32"/>
    <mergeCell ref="A33:J34"/>
    <mergeCell ref="A12:E12"/>
    <mergeCell ref="A22:E22"/>
    <mergeCell ref="A10:E10"/>
    <mergeCell ref="A11:E11"/>
    <mergeCell ref="A8:E8"/>
    <mergeCell ref="A9:E9"/>
    <mergeCell ref="A14:E14"/>
    <mergeCell ref="A16:E16"/>
    <mergeCell ref="A13:E13"/>
    <mergeCell ref="A28:J28"/>
    <mergeCell ref="A29:J29"/>
    <mergeCell ref="A30:J30"/>
    <mergeCell ref="A2:J2"/>
  </mergeCells>
  <pageMargins left="0.25" right="0.25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2"/>
  <sheetViews>
    <sheetView zoomScaleNormal="100" workbookViewId="0">
      <selection sqref="A1:J92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6" width="15.28515625" customWidth="1"/>
    <col min="7" max="7" width="14.5703125" customWidth="1"/>
    <col min="8" max="8" width="14.140625" customWidth="1"/>
    <col min="9" max="9" width="10.5703125" customWidth="1"/>
    <col min="10" max="10" width="10.7109375" customWidth="1"/>
  </cols>
  <sheetData>
    <row r="1" spans="1:10" ht="15.75" x14ac:dyDescent="0.25">
      <c r="A1" s="228"/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5.75" customHeight="1" x14ac:dyDescent="0.25">
      <c r="A2" s="228" t="s">
        <v>11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15.75" x14ac:dyDescent="0.25">
      <c r="A3" s="228"/>
      <c r="B3" s="228"/>
      <c r="C3" s="228"/>
      <c r="D3" s="228"/>
      <c r="E3" s="228"/>
      <c r="F3" s="228"/>
      <c r="G3" s="228"/>
      <c r="H3" s="228"/>
      <c r="I3" s="228"/>
      <c r="J3" s="228"/>
    </row>
    <row r="4" spans="1:10" ht="15.75" customHeight="1" x14ac:dyDescent="0.25">
      <c r="A4" s="228" t="s">
        <v>41</v>
      </c>
      <c r="B4" s="228"/>
      <c r="C4" s="228"/>
      <c r="D4" s="228"/>
      <c r="E4" s="228"/>
      <c r="F4" s="228"/>
      <c r="G4" s="228"/>
      <c r="H4" s="228"/>
      <c r="I4" s="228"/>
      <c r="J4" s="228"/>
    </row>
    <row r="5" spans="1:10" ht="15.75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</row>
    <row r="6" spans="1:10" ht="15.75" customHeight="1" x14ac:dyDescent="0.25">
      <c r="A6" s="228" t="s">
        <v>28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0" ht="16.5" thickBot="1" x14ac:dyDescent="0.3">
      <c r="A7" s="228"/>
      <c r="B7" s="228"/>
      <c r="C7" s="228"/>
      <c r="D7" s="228"/>
      <c r="E7" s="228"/>
      <c r="F7" s="228"/>
      <c r="G7" s="228"/>
      <c r="H7" s="228"/>
      <c r="I7" s="228"/>
      <c r="J7" s="228"/>
    </row>
    <row r="8" spans="1:10" ht="45" customHeight="1" thickBot="1" x14ac:dyDescent="0.3">
      <c r="A8" s="269" t="s">
        <v>7</v>
      </c>
      <c r="B8" s="270"/>
      <c r="C8" s="270"/>
      <c r="D8" s="270"/>
      <c r="E8" s="271"/>
      <c r="F8" s="204" t="s">
        <v>216</v>
      </c>
      <c r="G8" s="204" t="s">
        <v>188</v>
      </c>
      <c r="H8" s="204" t="s">
        <v>217</v>
      </c>
      <c r="I8" s="204" t="s">
        <v>16</v>
      </c>
      <c r="J8" s="206" t="s">
        <v>37</v>
      </c>
    </row>
    <row r="9" spans="1:10" x14ac:dyDescent="0.25">
      <c r="A9" s="266">
        <v>1</v>
      </c>
      <c r="B9" s="267"/>
      <c r="C9" s="267"/>
      <c r="D9" s="267"/>
      <c r="E9" s="268"/>
      <c r="F9" s="218">
        <v>2</v>
      </c>
      <c r="G9" s="218">
        <v>3</v>
      </c>
      <c r="H9" s="218">
        <v>4</v>
      </c>
      <c r="I9" s="218" t="s">
        <v>184</v>
      </c>
      <c r="J9" s="218" t="s">
        <v>185</v>
      </c>
    </row>
    <row r="10" spans="1:10" x14ac:dyDescent="0.25">
      <c r="A10" s="68"/>
      <c r="B10" s="68"/>
      <c r="C10" s="68"/>
      <c r="D10" s="68"/>
      <c r="E10" s="68" t="s">
        <v>36</v>
      </c>
      <c r="F10" s="69">
        <f>F11</f>
        <v>2819485.7</v>
      </c>
      <c r="G10" s="69">
        <f t="shared" ref="G10:H10" si="0">G11</f>
        <v>3418985</v>
      </c>
      <c r="H10" s="101">
        <f t="shared" si="0"/>
        <v>3127880.3200000003</v>
      </c>
      <c r="I10" s="84">
        <f t="shared" ref="I10:I14" si="1">H10/F10</f>
        <v>1.1093797425537573</v>
      </c>
      <c r="J10" s="84">
        <f t="shared" ref="J10:J15" si="2">H10/G10</f>
        <v>0.91485640328928042</v>
      </c>
    </row>
    <row r="11" spans="1:10" x14ac:dyDescent="0.25">
      <c r="A11" s="68">
        <v>6</v>
      </c>
      <c r="B11" s="68"/>
      <c r="C11" s="68"/>
      <c r="D11" s="68"/>
      <c r="E11" s="68" t="s">
        <v>3</v>
      </c>
      <c r="F11" s="69">
        <f>F12+F16+F19+F22+F28</f>
        <v>2819485.7</v>
      </c>
      <c r="G11" s="69">
        <f>G12+G16+G19+G22+G28</f>
        <v>3418985</v>
      </c>
      <c r="H11" s="69">
        <f>H12+H16+H19+H22+H28</f>
        <v>3127880.3200000003</v>
      </c>
      <c r="I11" s="84">
        <f t="shared" si="1"/>
        <v>1.1093797425537573</v>
      </c>
      <c r="J11" s="84">
        <f t="shared" si="2"/>
        <v>0.91485640328928042</v>
      </c>
    </row>
    <row r="12" spans="1:10" ht="25.5" x14ac:dyDescent="0.25">
      <c r="A12" s="70"/>
      <c r="B12" s="70">
        <v>63</v>
      </c>
      <c r="C12" s="70"/>
      <c r="D12" s="70"/>
      <c r="E12" s="70" t="s">
        <v>13</v>
      </c>
      <c r="F12" s="71">
        <f>F13</f>
        <v>2211669.7999999998</v>
      </c>
      <c r="G12" s="205">
        <f t="shared" ref="G12:H12" si="3">G13</f>
        <v>2583953</v>
      </c>
      <c r="H12" s="205">
        <f t="shared" si="3"/>
        <v>2378709.29</v>
      </c>
      <c r="I12" s="85">
        <f t="shared" si="1"/>
        <v>1.0755264144765191</v>
      </c>
      <c r="J12" s="85">
        <f t="shared" si="2"/>
        <v>0.92056987491645559</v>
      </c>
    </row>
    <row r="13" spans="1:10" ht="25.5" x14ac:dyDescent="0.25">
      <c r="A13" s="89"/>
      <c r="B13" s="89"/>
      <c r="C13" s="92">
        <v>636</v>
      </c>
      <c r="D13" s="92"/>
      <c r="E13" s="90" t="s">
        <v>49</v>
      </c>
      <c r="F13" s="91">
        <f>SUM(F14:F15)</f>
        <v>2211669.7999999998</v>
      </c>
      <c r="G13" s="91">
        <f t="shared" ref="G13:H13" si="4">SUM(G14:G15)</f>
        <v>2583953</v>
      </c>
      <c r="H13" s="103">
        <f t="shared" si="4"/>
        <v>2378709.29</v>
      </c>
      <c r="I13" s="95">
        <f t="shared" si="1"/>
        <v>1.0755264144765191</v>
      </c>
      <c r="J13" s="95">
        <f t="shared" si="2"/>
        <v>0.92056987491645559</v>
      </c>
    </row>
    <row r="14" spans="1:10" ht="25.5" x14ac:dyDescent="0.25">
      <c r="A14" s="4"/>
      <c r="B14" s="4"/>
      <c r="C14" s="5"/>
      <c r="D14" s="5">
        <v>6361</v>
      </c>
      <c r="E14" s="66" t="s">
        <v>50</v>
      </c>
      <c r="F14" s="65">
        <v>2168617.29</v>
      </c>
      <c r="G14" s="65">
        <v>2537380</v>
      </c>
      <c r="H14" s="88">
        <v>2331576.83</v>
      </c>
      <c r="I14" s="87">
        <f t="shared" si="1"/>
        <v>1.0751444437667468</v>
      </c>
      <c r="J14" s="87">
        <f t="shared" si="2"/>
        <v>0.91889146678857725</v>
      </c>
    </row>
    <row r="15" spans="1:10" ht="25.5" x14ac:dyDescent="0.25">
      <c r="A15" s="4"/>
      <c r="B15" s="9"/>
      <c r="C15" s="5"/>
      <c r="D15" s="5">
        <v>6362</v>
      </c>
      <c r="E15" s="66" t="s">
        <v>51</v>
      </c>
      <c r="F15" s="65">
        <v>43052.51</v>
      </c>
      <c r="G15" s="65">
        <v>46573</v>
      </c>
      <c r="H15" s="88">
        <v>47132.46</v>
      </c>
      <c r="I15" s="87" t="s">
        <v>180</v>
      </c>
      <c r="J15" s="87">
        <f t="shared" si="2"/>
        <v>1.0120125394541901</v>
      </c>
    </row>
    <row r="16" spans="1:10" x14ac:dyDescent="0.25">
      <c r="A16" s="72"/>
      <c r="B16" s="72">
        <v>64</v>
      </c>
      <c r="C16" s="73"/>
      <c r="D16" s="73"/>
      <c r="E16" s="70" t="s">
        <v>52</v>
      </c>
      <c r="F16" s="104">
        <f>F17</f>
        <v>0.34</v>
      </c>
      <c r="G16" s="104">
        <f t="shared" ref="G16:H17" si="5">G17</f>
        <v>1</v>
      </c>
      <c r="H16" s="104">
        <f t="shared" si="5"/>
        <v>0.36</v>
      </c>
      <c r="I16" s="85">
        <v>0</v>
      </c>
      <c r="J16" s="85">
        <v>0</v>
      </c>
    </row>
    <row r="17" spans="1:10" ht="30.75" customHeight="1" x14ac:dyDescent="0.25">
      <c r="A17" s="89"/>
      <c r="B17" s="89"/>
      <c r="C17" s="92">
        <v>641</v>
      </c>
      <c r="D17" s="92"/>
      <c r="E17" s="90" t="s">
        <v>53</v>
      </c>
      <c r="F17" s="91">
        <f>F18</f>
        <v>0.34</v>
      </c>
      <c r="G17" s="91">
        <f t="shared" si="5"/>
        <v>1</v>
      </c>
      <c r="H17" s="103">
        <f t="shared" si="5"/>
        <v>0.36</v>
      </c>
      <c r="I17" s="95">
        <v>0</v>
      </c>
      <c r="J17" s="95">
        <v>0</v>
      </c>
    </row>
    <row r="18" spans="1:10" x14ac:dyDescent="0.25">
      <c r="A18" s="4"/>
      <c r="B18" s="4"/>
      <c r="C18" s="4"/>
      <c r="D18" s="5">
        <v>6413</v>
      </c>
      <c r="E18" s="7" t="s">
        <v>54</v>
      </c>
      <c r="F18" s="65">
        <v>0.34</v>
      </c>
      <c r="G18" s="65">
        <v>1</v>
      </c>
      <c r="H18" s="88">
        <v>0.36</v>
      </c>
      <c r="I18" s="87">
        <v>0</v>
      </c>
      <c r="J18" s="87">
        <v>0</v>
      </c>
    </row>
    <row r="19" spans="1:10" ht="25.5" x14ac:dyDescent="0.25">
      <c r="A19" s="72"/>
      <c r="B19" s="72">
        <v>65</v>
      </c>
      <c r="C19" s="72"/>
      <c r="D19" s="72"/>
      <c r="E19" s="74" t="s">
        <v>182</v>
      </c>
      <c r="F19" s="71">
        <f>F20</f>
        <v>52825.43</v>
      </c>
      <c r="G19" s="71">
        <f t="shared" ref="G19:H20" si="6">G20</f>
        <v>66700</v>
      </c>
      <c r="H19" s="102">
        <f t="shared" si="6"/>
        <v>66015.89</v>
      </c>
      <c r="I19" s="85">
        <f t="shared" ref="I19:I25" si="7">H19/F19</f>
        <v>1.2496990559281771</v>
      </c>
      <c r="J19" s="85">
        <f t="shared" ref="J19:J31" si="8">H19/G19</f>
        <v>0.9897434782608695</v>
      </c>
    </row>
    <row r="20" spans="1:10" x14ac:dyDescent="0.25">
      <c r="A20" s="89"/>
      <c r="B20" s="89"/>
      <c r="C20" s="89">
        <v>652</v>
      </c>
      <c r="D20" s="89"/>
      <c r="E20" s="90" t="s">
        <v>55</v>
      </c>
      <c r="F20" s="91">
        <f>F21</f>
        <v>52825.43</v>
      </c>
      <c r="G20" s="91">
        <f t="shared" si="6"/>
        <v>66700</v>
      </c>
      <c r="H20" s="103">
        <f t="shared" si="6"/>
        <v>66015.89</v>
      </c>
      <c r="I20" s="95">
        <f t="shared" si="7"/>
        <v>1.2496990559281771</v>
      </c>
      <c r="J20" s="95">
        <f t="shared" si="8"/>
        <v>0.9897434782608695</v>
      </c>
    </row>
    <row r="21" spans="1:10" x14ac:dyDescent="0.25">
      <c r="A21" s="4"/>
      <c r="B21" s="4"/>
      <c r="C21" s="4"/>
      <c r="D21" s="5">
        <v>6526</v>
      </c>
      <c r="E21" s="7" t="s">
        <v>56</v>
      </c>
      <c r="F21" s="65">
        <v>52825.43</v>
      </c>
      <c r="G21" s="65">
        <v>66700</v>
      </c>
      <c r="H21" s="88">
        <v>66015.89</v>
      </c>
      <c r="I21" s="87">
        <f t="shared" si="7"/>
        <v>1.2496990559281771</v>
      </c>
      <c r="J21" s="87">
        <f t="shared" si="8"/>
        <v>0.9897434782608695</v>
      </c>
    </row>
    <row r="22" spans="1:10" ht="38.25" x14ac:dyDescent="0.25">
      <c r="A22" s="72"/>
      <c r="B22" s="72">
        <v>66</v>
      </c>
      <c r="C22" s="72"/>
      <c r="D22" s="72"/>
      <c r="E22" s="74" t="s">
        <v>57</v>
      </c>
      <c r="F22" s="71">
        <f>F23+F25</f>
        <v>11664.6</v>
      </c>
      <c r="G22" s="71">
        <f t="shared" ref="G22:H22" si="9">G23+G25</f>
        <v>13772</v>
      </c>
      <c r="H22" s="102">
        <f t="shared" si="9"/>
        <v>13671.02</v>
      </c>
      <c r="I22" s="85">
        <f t="shared" si="7"/>
        <v>1.1720093273665622</v>
      </c>
      <c r="J22" s="85">
        <f t="shared" si="8"/>
        <v>0.99266773162939304</v>
      </c>
    </row>
    <row r="23" spans="1:10" ht="25.5" x14ac:dyDescent="0.25">
      <c r="A23" s="89"/>
      <c r="B23" s="89"/>
      <c r="C23" s="89">
        <v>661</v>
      </c>
      <c r="D23" s="89"/>
      <c r="E23" s="90" t="s">
        <v>58</v>
      </c>
      <c r="F23" s="91">
        <f>F24</f>
        <v>4265.3</v>
      </c>
      <c r="G23" s="91">
        <f t="shared" ref="G23:H23" si="10">G24</f>
        <v>4200</v>
      </c>
      <c r="H23" s="103">
        <f t="shared" si="10"/>
        <v>4140.3</v>
      </c>
      <c r="I23" s="95">
        <f t="shared" si="7"/>
        <v>0.97069373783790125</v>
      </c>
      <c r="J23" s="95">
        <f t="shared" si="8"/>
        <v>0.98578571428571438</v>
      </c>
    </row>
    <row r="24" spans="1:10" x14ac:dyDescent="0.25">
      <c r="A24" s="4"/>
      <c r="B24" s="4"/>
      <c r="C24" s="4"/>
      <c r="D24" s="5">
        <v>6615</v>
      </c>
      <c r="E24" s="7" t="s">
        <v>59</v>
      </c>
      <c r="F24" s="65">
        <v>4265.3</v>
      </c>
      <c r="G24" s="65">
        <v>4200</v>
      </c>
      <c r="H24" s="88">
        <v>4140.3</v>
      </c>
      <c r="I24" s="87">
        <f t="shared" si="7"/>
        <v>0.97069373783790125</v>
      </c>
      <c r="J24" s="87">
        <f t="shared" si="8"/>
        <v>0.98578571428571438</v>
      </c>
    </row>
    <row r="25" spans="1:10" ht="38.25" x14ac:dyDescent="0.25">
      <c r="A25" s="89"/>
      <c r="B25" s="89"/>
      <c r="C25" s="89">
        <v>663</v>
      </c>
      <c r="D25" s="89"/>
      <c r="E25" s="90" t="s">
        <v>60</v>
      </c>
      <c r="F25" s="91">
        <f>SUM(F26:F27)</f>
        <v>7399.3</v>
      </c>
      <c r="G25" s="91">
        <f t="shared" ref="G25:H25" si="11">SUM(G26:G27)</f>
        <v>9572</v>
      </c>
      <c r="H25" s="103">
        <f t="shared" si="11"/>
        <v>9530.7199999999993</v>
      </c>
      <c r="I25" s="95">
        <f t="shared" si="7"/>
        <v>1.288056978362818</v>
      </c>
      <c r="J25" s="95" t="s">
        <v>180</v>
      </c>
    </row>
    <row r="26" spans="1:10" x14ac:dyDescent="0.25">
      <c r="A26" s="4"/>
      <c r="B26" s="4"/>
      <c r="C26" s="4"/>
      <c r="D26" s="5">
        <v>6631</v>
      </c>
      <c r="E26" s="7" t="s">
        <v>62</v>
      </c>
      <c r="F26" s="65">
        <v>100</v>
      </c>
      <c r="G26" s="65">
        <v>652</v>
      </c>
      <c r="H26" s="88">
        <v>651.76</v>
      </c>
      <c r="I26" s="87">
        <v>0</v>
      </c>
      <c r="J26" s="87" t="s">
        <v>180</v>
      </c>
    </row>
    <row r="27" spans="1:10" x14ac:dyDescent="0.25">
      <c r="A27" s="4"/>
      <c r="B27" s="4"/>
      <c r="C27" s="4"/>
      <c r="D27" s="5">
        <v>6632</v>
      </c>
      <c r="E27" s="7" t="s">
        <v>61</v>
      </c>
      <c r="F27" s="65">
        <v>7299.3</v>
      </c>
      <c r="G27" s="65">
        <v>8920</v>
      </c>
      <c r="H27" s="88">
        <v>8878.9599999999991</v>
      </c>
      <c r="I27" s="87" t="s">
        <v>180</v>
      </c>
      <c r="J27" s="87" t="s">
        <v>180</v>
      </c>
    </row>
    <row r="28" spans="1:10" ht="25.5" x14ac:dyDescent="0.25">
      <c r="A28" s="72"/>
      <c r="B28" s="72">
        <v>67</v>
      </c>
      <c r="C28" s="72"/>
      <c r="D28" s="72"/>
      <c r="E28" s="74" t="s">
        <v>63</v>
      </c>
      <c r="F28" s="71">
        <f>F29</f>
        <v>543325.53</v>
      </c>
      <c r="G28" s="71">
        <f t="shared" ref="G28:H28" si="12">G29</f>
        <v>754559</v>
      </c>
      <c r="H28" s="102">
        <f t="shared" si="12"/>
        <v>669483.76</v>
      </c>
      <c r="I28" s="85">
        <f>H28/F28</f>
        <v>1.2321963961457876</v>
      </c>
      <c r="J28" s="85">
        <f t="shared" si="8"/>
        <v>0.88725170596335079</v>
      </c>
    </row>
    <row r="29" spans="1:10" ht="25.5" x14ac:dyDescent="0.25">
      <c r="A29" s="89"/>
      <c r="B29" s="89"/>
      <c r="C29" s="89">
        <v>671</v>
      </c>
      <c r="D29" s="89"/>
      <c r="E29" s="90" t="s">
        <v>64</v>
      </c>
      <c r="F29" s="91">
        <f>SUM(F30:F31)</f>
        <v>543325.53</v>
      </c>
      <c r="G29" s="91">
        <f t="shared" ref="G29:H29" si="13">SUM(G30:G31)</f>
        <v>754559</v>
      </c>
      <c r="H29" s="103">
        <f t="shared" si="13"/>
        <v>669483.76</v>
      </c>
      <c r="I29" s="95">
        <f>H29/F29</f>
        <v>1.2321963961457876</v>
      </c>
      <c r="J29" s="95">
        <f t="shared" si="8"/>
        <v>0.88725170596335079</v>
      </c>
    </row>
    <row r="30" spans="1:10" ht="25.5" x14ac:dyDescent="0.25">
      <c r="A30" s="4"/>
      <c r="B30" s="4"/>
      <c r="C30" s="4"/>
      <c r="D30" s="5">
        <v>6711</v>
      </c>
      <c r="E30" s="7" t="s">
        <v>65</v>
      </c>
      <c r="F30" s="65">
        <v>516780.53</v>
      </c>
      <c r="G30" s="65">
        <v>727559</v>
      </c>
      <c r="H30" s="88">
        <v>642483.76</v>
      </c>
      <c r="I30" s="87">
        <f>H30/F30</f>
        <v>1.2432429681512962</v>
      </c>
      <c r="J30" s="87">
        <f t="shared" si="8"/>
        <v>0.88306757252676416</v>
      </c>
    </row>
    <row r="31" spans="1:10" ht="25.5" x14ac:dyDescent="0.25">
      <c r="A31" s="4"/>
      <c r="B31" s="4"/>
      <c r="C31" s="4"/>
      <c r="D31" s="5">
        <v>6712</v>
      </c>
      <c r="E31" s="7" t="s">
        <v>66</v>
      </c>
      <c r="F31" s="65">
        <v>26545</v>
      </c>
      <c r="G31" s="65">
        <v>27000</v>
      </c>
      <c r="H31" s="88">
        <v>27000</v>
      </c>
      <c r="I31" s="87">
        <v>0</v>
      </c>
      <c r="J31" s="87">
        <f t="shared" si="8"/>
        <v>1</v>
      </c>
    </row>
    <row r="32" spans="1:10" ht="18.75" thickBot="1" x14ac:dyDescent="0.3">
      <c r="A32" s="272"/>
      <c r="B32" s="272"/>
      <c r="C32" s="272"/>
      <c r="D32" s="272"/>
      <c r="E32" s="272"/>
      <c r="F32" s="272"/>
      <c r="G32" s="272"/>
      <c r="H32" s="272"/>
      <c r="I32" s="272"/>
      <c r="J32" s="272"/>
    </row>
    <row r="33" spans="1:10" ht="36.75" customHeight="1" thickBot="1" x14ac:dyDescent="0.3">
      <c r="A33" s="269" t="s">
        <v>7</v>
      </c>
      <c r="B33" s="270"/>
      <c r="C33" s="270"/>
      <c r="D33" s="270"/>
      <c r="E33" s="271"/>
      <c r="F33" s="204" t="s">
        <v>216</v>
      </c>
      <c r="G33" s="204" t="s">
        <v>188</v>
      </c>
      <c r="H33" s="204" t="s">
        <v>217</v>
      </c>
      <c r="I33" s="204" t="s">
        <v>16</v>
      </c>
      <c r="J33" s="206" t="s">
        <v>37</v>
      </c>
    </row>
    <row r="34" spans="1:10" x14ac:dyDescent="0.25">
      <c r="A34" s="266">
        <v>1</v>
      </c>
      <c r="B34" s="267"/>
      <c r="C34" s="267"/>
      <c r="D34" s="267"/>
      <c r="E34" s="268"/>
      <c r="F34" s="218">
        <v>2</v>
      </c>
      <c r="G34" s="218">
        <v>3</v>
      </c>
      <c r="H34" s="218">
        <v>4</v>
      </c>
      <c r="I34" s="218" t="s">
        <v>184</v>
      </c>
      <c r="J34" s="218" t="s">
        <v>185</v>
      </c>
    </row>
    <row r="35" spans="1:10" x14ac:dyDescent="0.25">
      <c r="A35" s="68"/>
      <c r="B35" s="68"/>
      <c r="C35" s="68"/>
      <c r="D35" s="68"/>
      <c r="E35" s="68" t="s">
        <v>35</v>
      </c>
      <c r="F35" s="69">
        <f>F36+F82</f>
        <v>2812227.6200000006</v>
      </c>
      <c r="G35" s="69">
        <f>G36+G82</f>
        <v>3428235</v>
      </c>
      <c r="H35" s="69">
        <f>H36+H82</f>
        <v>3388646.41</v>
      </c>
      <c r="I35" s="84">
        <f t="shared" ref="I35:I60" si="14">H35/F35</f>
        <v>1.2049687535605669</v>
      </c>
      <c r="J35" s="84">
        <f t="shared" ref="J35:J77" si="15">H35/G35</f>
        <v>0.98845219478828028</v>
      </c>
    </row>
    <row r="36" spans="1:10" x14ac:dyDescent="0.25">
      <c r="A36" s="68">
        <v>3</v>
      </c>
      <c r="B36" s="68"/>
      <c r="C36" s="68"/>
      <c r="D36" s="68"/>
      <c r="E36" s="68" t="s">
        <v>4</v>
      </c>
      <c r="F36" s="69">
        <f>F37+F44+F72+F76+F79</f>
        <v>2730709.0600000005</v>
      </c>
      <c r="G36" s="69">
        <f>G37+G44+G72+G76+G79</f>
        <v>3336023</v>
      </c>
      <c r="H36" s="69">
        <f>H37+H44+H72+H76+H79</f>
        <v>3297948.0100000002</v>
      </c>
      <c r="I36" s="84">
        <f t="shared" si="14"/>
        <v>1.2077258827419717</v>
      </c>
      <c r="J36" s="84">
        <f t="shared" si="15"/>
        <v>0.9885867123817792</v>
      </c>
    </row>
    <row r="37" spans="1:10" x14ac:dyDescent="0.25">
      <c r="A37" s="70"/>
      <c r="B37" s="70">
        <v>31</v>
      </c>
      <c r="C37" s="70"/>
      <c r="D37" s="70"/>
      <c r="E37" s="70" t="s">
        <v>5</v>
      </c>
      <c r="F37" s="71">
        <f>F38+F40+F42</f>
        <v>2221900.7000000002</v>
      </c>
      <c r="G37" s="71">
        <f t="shared" ref="G37:H37" si="16">G38+G40+G42</f>
        <v>2728101</v>
      </c>
      <c r="H37" s="71">
        <f t="shared" si="16"/>
        <v>2705954.8200000003</v>
      </c>
      <c r="I37" s="85">
        <f t="shared" si="14"/>
        <v>1.2178558744771988</v>
      </c>
      <c r="J37" s="85">
        <f t="shared" si="15"/>
        <v>0.9918821993760496</v>
      </c>
    </row>
    <row r="38" spans="1:10" x14ac:dyDescent="0.25">
      <c r="A38" s="89"/>
      <c r="B38" s="89"/>
      <c r="C38" s="89">
        <v>311</v>
      </c>
      <c r="D38" s="89"/>
      <c r="E38" s="89" t="s">
        <v>23</v>
      </c>
      <c r="F38" s="91">
        <f>F39</f>
        <v>1827585.04</v>
      </c>
      <c r="G38" s="91">
        <f t="shared" ref="G38:H38" si="17">G39</f>
        <v>2253290</v>
      </c>
      <c r="H38" s="91">
        <f t="shared" si="17"/>
        <v>2238891.35</v>
      </c>
      <c r="I38" s="95">
        <f t="shared" si="14"/>
        <v>1.2250545397329364</v>
      </c>
      <c r="J38" s="95">
        <f t="shared" si="15"/>
        <v>0.99360994368234901</v>
      </c>
    </row>
    <row r="39" spans="1:10" x14ac:dyDescent="0.25">
      <c r="A39" s="5"/>
      <c r="B39" s="5"/>
      <c r="C39" s="5"/>
      <c r="D39" s="5">
        <v>3111</v>
      </c>
      <c r="E39" s="5" t="s">
        <v>24</v>
      </c>
      <c r="F39" s="65">
        <v>1827585.04</v>
      </c>
      <c r="G39" s="65">
        <v>2253290</v>
      </c>
      <c r="H39" s="86">
        <v>2238891.35</v>
      </c>
      <c r="I39" s="87">
        <f t="shared" si="14"/>
        <v>1.2250545397329364</v>
      </c>
      <c r="J39" s="87">
        <f t="shared" si="15"/>
        <v>0.99360994368234901</v>
      </c>
    </row>
    <row r="40" spans="1:10" x14ac:dyDescent="0.25">
      <c r="A40" s="92"/>
      <c r="B40" s="92"/>
      <c r="C40" s="92">
        <v>312</v>
      </c>
      <c r="D40" s="92"/>
      <c r="E40" s="92" t="s">
        <v>67</v>
      </c>
      <c r="F40" s="96">
        <f>F41</f>
        <v>94140.17</v>
      </c>
      <c r="G40" s="96">
        <f t="shared" ref="G40:H40" si="18">G41</f>
        <v>104718</v>
      </c>
      <c r="H40" s="96">
        <f t="shared" si="18"/>
        <v>99741.89</v>
      </c>
      <c r="I40" s="95">
        <f t="shared" si="14"/>
        <v>1.0595040353124496</v>
      </c>
      <c r="J40" s="95">
        <f t="shared" si="15"/>
        <v>0.95248085333944499</v>
      </c>
    </row>
    <row r="41" spans="1:10" x14ac:dyDescent="0.25">
      <c r="A41" s="5"/>
      <c r="B41" s="5"/>
      <c r="C41" s="5"/>
      <c r="D41" s="5">
        <v>3121</v>
      </c>
      <c r="E41" s="5" t="s">
        <v>67</v>
      </c>
      <c r="F41" s="65">
        <v>94140.17</v>
      </c>
      <c r="G41" s="65">
        <v>104718</v>
      </c>
      <c r="H41" s="86">
        <v>99741.89</v>
      </c>
      <c r="I41" s="87">
        <f t="shared" si="14"/>
        <v>1.0595040353124496</v>
      </c>
      <c r="J41" s="87">
        <f t="shared" si="15"/>
        <v>0.95248085333944499</v>
      </c>
    </row>
    <row r="42" spans="1:10" x14ac:dyDescent="0.25">
      <c r="A42" s="92"/>
      <c r="B42" s="92"/>
      <c r="C42" s="92">
        <v>313</v>
      </c>
      <c r="D42" s="92"/>
      <c r="E42" s="92" t="s">
        <v>68</v>
      </c>
      <c r="F42" s="96">
        <f>F43</f>
        <v>300175.49</v>
      </c>
      <c r="G42" s="96">
        <f t="shared" ref="G42:H42" si="19">G43</f>
        <v>370093</v>
      </c>
      <c r="H42" s="96">
        <f t="shared" si="19"/>
        <v>367321.58</v>
      </c>
      <c r="I42" s="95">
        <f t="shared" si="14"/>
        <v>1.2236894491285748</v>
      </c>
      <c r="J42" s="95">
        <f t="shared" si="15"/>
        <v>0.99251155790571566</v>
      </c>
    </row>
    <row r="43" spans="1:10" x14ac:dyDescent="0.25">
      <c r="A43" s="5"/>
      <c r="B43" s="5"/>
      <c r="C43" s="5"/>
      <c r="D43" s="5">
        <v>3132</v>
      </c>
      <c r="E43" s="5" t="s">
        <v>69</v>
      </c>
      <c r="F43" s="65">
        <v>300175.49</v>
      </c>
      <c r="G43" s="65">
        <v>370093</v>
      </c>
      <c r="H43" s="86">
        <v>367321.58</v>
      </c>
      <c r="I43" s="87">
        <f t="shared" si="14"/>
        <v>1.2236894491285748</v>
      </c>
      <c r="J43" s="87">
        <f t="shared" si="15"/>
        <v>0.99251155790571566</v>
      </c>
    </row>
    <row r="44" spans="1:10" x14ac:dyDescent="0.25">
      <c r="A44" s="72"/>
      <c r="B44" s="72">
        <v>32</v>
      </c>
      <c r="C44" s="73"/>
      <c r="D44" s="73"/>
      <c r="E44" s="72" t="s">
        <v>12</v>
      </c>
      <c r="F44" s="71">
        <f>F45+F49+F56+F66</f>
        <v>449451.16</v>
      </c>
      <c r="G44" s="71">
        <f t="shared" ref="G44:H44" si="20">G45+G49+G56+G66</f>
        <v>544132</v>
      </c>
      <c r="H44" s="71">
        <f t="shared" si="20"/>
        <v>528567.80000000005</v>
      </c>
      <c r="I44" s="85">
        <f t="shared" si="14"/>
        <v>1.176029448894959</v>
      </c>
      <c r="J44" s="85">
        <f t="shared" si="15"/>
        <v>0.97139627884410407</v>
      </c>
    </row>
    <row r="45" spans="1:10" x14ac:dyDescent="0.25">
      <c r="A45" s="89"/>
      <c r="B45" s="89"/>
      <c r="C45" s="89">
        <v>321</v>
      </c>
      <c r="D45" s="89"/>
      <c r="E45" s="89" t="s">
        <v>25</v>
      </c>
      <c r="F45" s="91">
        <f>SUM(F46:F48)</f>
        <v>51390.799999999996</v>
      </c>
      <c r="G45" s="91">
        <f t="shared" ref="G45:H45" si="21">SUM(G46:G48)</f>
        <v>57849</v>
      </c>
      <c r="H45" s="91">
        <f t="shared" si="21"/>
        <v>54934.78</v>
      </c>
      <c r="I45" s="95">
        <f t="shared" si="14"/>
        <v>1.0689613705176804</v>
      </c>
      <c r="J45" s="95">
        <f t="shared" si="15"/>
        <v>0.94962367543086312</v>
      </c>
    </row>
    <row r="46" spans="1:10" x14ac:dyDescent="0.25">
      <c r="A46" s="5"/>
      <c r="B46" s="67"/>
      <c r="C46" s="5"/>
      <c r="D46" s="5">
        <v>3211</v>
      </c>
      <c r="E46" s="7" t="s">
        <v>26</v>
      </c>
      <c r="F46" s="65">
        <v>11559.73</v>
      </c>
      <c r="G46" s="65">
        <v>11613</v>
      </c>
      <c r="H46" s="88">
        <v>11518.4</v>
      </c>
      <c r="I46" s="87">
        <f t="shared" si="14"/>
        <v>0.99642465697728233</v>
      </c>
      <c r="J46" s="87">
        <f t="shared" si="15"/>
        <v>0.99185395677258237</v>
      </c>
    </row>
    <row r="47" spans="1:10" ht="25.5" x14ac:dyDescent="0.25">
      <c r="A47" s="4"/>
      <c r="B47" s="9"/>
      <c r="C47" s="4"/>
      <c r="D47" s="5">
        <v>3212</v>
      </c>
      <c r="E47" s="7" t="s">
        <v>70</v>
      </c>
      <c r="F47" s="65">
        <v>38504.800000000003</v>
      </c>
      <c r="G47" s="65">
        <v>45230</v>
      </c>
      <c r="H47" s="88">
        <v>42411.13</v>
      </c>
      <c r="I47" s="87">
        <f t="shared" si="14"/>
        <v>1.1014504685130164</v>
      </c>
      <c r="J47" s="87">
        <f t="shared" si="15"/>
        <v>0.93767698430245405</v>
      </c>
    </row>
    <row r="48" spans="1:10" x14ac:dyDescent="0.25">
      <c r="A48" s="4"/>
      <c r="B48" s="9"/>
      <c r="C48" s="4"/>
      <c r="D48" s="4">
        <v>3213</v>
      </c>
      <c r="E48" s="7" t="s">
        <v>71</v>
      </c>
      <c r="F48" s="65">
        <v>1326.27</v>
      </c>
      <c r="G48" s="65">
        <v>1006</v>
      </c>
      <c r="H48" s="88">
        <v>1005.25</v>
      </c>
      <c r="I48" s="87">
        <f t="shared" si="14"/>
        <v>0.75795275471811929</v>
      </c>
      <c r="J48" s="87">
        <f t="shared" si="15"/>
        <v>0.99925447316103377</v>
      </c>
    </row>
    <row r="49" spans="1:10" x14ac:dyDescent="0.25">
      <c r="A49" s="89"/>
      <c r="B49" s="93"/>
      <c r="C49" s="89">
        <v>322</v>
      </c>
      <c r="D49" s="89"/>
      <c r="E49" s="90" t="s">
        <v>72</v>
      </c>
      <c r="F49" s="91">
        <f>SUM(F50:F55)</f>
        <v>277683.89999999997</v>
      </c>
      <c r="G49" s="91">
        <f t="shared" ref="G49:H49" si="22">SUM(G50:G55)</f>
        <v>280814</v>
      </c>
      <c r="H49" s="91">
        <f t="shared" si="22"/>
        <v>270089.61</v>
      </c>
      <c r="I49" s="95">
        <f t="shared" si="14"/>
        <v>0.97265131323782195</v>
      </c>
      <c r="J49" s="95">
        <f t="shared" si="15"/>
        <v>0.96180963199840463</v>
      </c>
    </row>
    <row r="50" spans="1:10" x14ac:dyDescent="0.25">
      <c r="A50" s="4"/>
      <c r="B50" s="9"/>
      <c r="C50" s="4"/>
      <c r="D50" s="5">
        <v>3221</v>
      </c>
      <c r="E50" s="7" t="s">
        <v>73</v>
      </c>
      <c r="F50" s="65">
        <v>27020.62</v>
      </c>
      <c r="G50" s="65">
        <v>28752</v>
      </c>
      <c r="H50" s="88">
        <v>28198.21</v>
      </c>
      <c r="I50" s="87">
        <f t="shared" si="14"/>
        <v>1.0435811613501096</v>
      </c>
      <c r="J50" s="87">
        <f t="shared" si="15"/>
        <v>0.98073907902058988</v>
      </c>
    </row>
    <row r="51" spans="1:10" x14ac:dyDescent="0.25">
      <c r="A51" s="4"/>
      <c r="B51" s="9"/>
      <c r="C51" s="4"/>
      <c r="D51" s="5">
        <v>3222</v>
      </c>
      <c r="E51" s="7" t="s">
        <v>74</v>
      </c>
      <c r="F51" s="65">
        <v>199603.15</v>
      </c>
      <c r="G51" s="65">
        <v>200103</v>
      </c>
      <c r="H51" s="88">
        <v>193079.97</v>
      </c>
      <c r="I51" s="87">
        <f t="shared" si="14"/>
        <v>0.9673192532282181</v>
      </c>
      <c r="J51" s="87">
        <f t="shared" si="15"/>
        <v>0.96490292499362829</v>
      </c>
    </row>
    <row r="52" spans="1:10" x14ac:dyDescent="0.25">
      <c r="A52" s="4"/>
      <c r="B52" s="9"/>
      <c r="C52" s="4"/>
      <c r="D52" s="5">
        <v>3223</v>
      </c>
      <c r="E52" s="7" t="s">
        <v>75</v>
      </c>
      <c r="F52" s="65">
        <v>37593.03</v>
      </c>
      <c r="G52" s="65">
        <v>35707</v>
      </c>
      <c r="H52" s="88">
        <v>34033.870000000003</v>
      </c>
      <c r="I52" s="87">
        <f t="shared" si="14"/>
        <v>0.90532393903869957</v>
      </c>
      <c r="J52" s="87">
        <f t="shared" si="15"/>
        <v>0.95314280113143091</v>
      </c>
    </row>
    <row r="53" spans="1:10" ht="25.5" x14ac:dyDescent="0.25">
      <c r="A53" s="4"/>
      <c r="B53" s="9"/>
      <c r="C53" s="4"/>
      <c r="D53" s="5">
        <v>3224</v>
      </c>
      <c r="E53" s="7" t="s">
        <v>76</v>
      </c>
      <c r="F53" s="65">
        <v>4557.7</v>
      </c>
      <c r="G53" s="65">
        <v>6800</v>
      </c>
      <c r="H53" s="88">
        <v>6129.18</v>
      </c>
      <c r="I53" s="87">
        <f t="shared" si="14"/>
        <v>1.3447967176426707</v>
      </c>
      <c r="J53" s="87">
        <f t="shared" si="15"/>
        <v>0.9013500000000001</v>
      </c>
    </row>
    <row r="54" spans="1:10" x14ac:dyDescent="0.25">
      <c r="A54" s="4"/>
      <c r="B54" s="9"/>
      <c r="C54" s="4"/>
      <c r="D54" s="5">
        <v>3225</v>
      </c>
      <c r="E54" s="7" t="s">
        <v>77</v>
      </c>
      <c r="F54" s="65">
        <v>7046.35</v>
      </c>
      <c r="G54" s="65">
        <v>7683</v>
      </c>
      <c r="H54" s="88">
        <v>6882.32</v>
      </c>
      <c r="I54" s="87">
        <f t="shared" si="14"/>
        <v>0.976721281230708</v>
      </c>
      <c r="J54" s="87">
        <f t="shared" si="15"/>
        <v>0.89578550045555116</v>
      </c>
    </row>
    <row r="55" spans="1:10" x14ac:dyDescent="0.25">
      <c r="A55" s="4"/>
      <c r="B55" s="9"/>
      <c r="C55" s="4"/>
      <c r="D55" s="5">
        <v>3227</v>
      </c>
      <c r="E55" s="7" t="s">
        <v>78</v>
      </c>
      <c r="F55" s="65">
        <v>1863.05</v>
      </c>
      <c r="G55" s="65">
        <v>1769</v>
      </c>
      <c r="H55" s="88">
        <v>1766.06</v>
      </c>
      <c r="I55" s="87">
        <f t="shared" si="14"/>
        <v>0.94794020557687664</v>
      </c>
      <c r="J55" s="87">
        <f t="shared" si="15"/>
        <v>0.99833804409270777</v>
      </c>
    </row>
    <row r="56" spans="1:10" x14ac:dyDescent="0.25">
      <c r="A56" s="89"/>
      <c r="B56" s="93"/>
      <c r="C56" s="89">
        <v>323</v>
      </c>
      <c r="D56" s="89"/>
      <c r="E56" s="90" t="s">
        <v>79</v>
      </c>
      <c r="F56" s="91">
        <f>SUM(F57:F65)</f>
        <v>111761.62999999999</v>
      </c>
      <c r="G56" s="91">
        <f t="shared" ref="G56:H56" si="23">SUM(G57:G65)</f>
        <v>197978</v>
      </c>
      <c r="H56" s="91">
        <f t="shared" si="23"/>
        <v>196526.41000000003</v>
      </c>
      <c r="I56" s="95">
        <f t="shared" si="14"/>
        <v>1.7584425889278821</v>
      </c>
      <c r="J56" s="95">
        <f t="shared" si="15"/>
        <v>0.99266792269848181</v>
      </c>
    </row>
    <row r="57" spans="1:10" x14ac:dyDescent="0.25">
      <c r="A57" s="4"/>
      <c r="B57" s="9"/>
      <c r="C57" s="4"/>
      <c r="D57" s="5">
        <v>3231</v>
      </c>
      <c r="E57" s="7" t="s">
        <v>80</v>
      </c>
      <c r="F57" s="65">
        <v>4423.45</v>
      </c>
      <c r="G57" s="65">
        <v>3950</v>
      </c>
      <c r="H57" s="88">
        <v>3857.94</v>
      </c>
      <c r="I57" s="87">
        <f t="shared" si="14"/>
        <v>0.87215634855147006</v>
      </c>
      <c r="J57" s="87">
        <f t="shared" si="15"/>
        <v>0.97669367088607595</v>
      </c>
    </row>
    <row r="58" spans="1:10" x14ac:dyDescent="0.25">
      <c r="A58" s="4"/>
      <c r="B58" s="9"/>
      <c r="C58" s="4"/>
      <c r="D58" s="5">
        <v>3232</v>
      </c>
      <c r="E58" s="7" t="s">
        <v>81</v>
      </c>
      <c r="F58" s="65">
        <v>58706.89</v>
      </c>
      <c r="G58" s="65">
        <v>120602</v>
      </c>
      <c r="H58" s="88">
        <v>119449.47</v>
      </c>
      <c r="I58" s="87">
        <f t="shared" si="14"/>
        <v>2.0346754869828736</v>
      </c>
      <c r="J58" s="87">
        <f t="shared" si="15"/>
        <v>0.99044352498300192</v>
      </c>
    </row>
    <row r="59" spans="1:10" x14ac:dyDescent="0.25">
      <c r="A59" s="4"/>
      <c r="B59" s="9"/>
      <c r="C59" s="4"/>
      <c r="D59" s="5">
        <v>3233</v>
      </c>
      <c r="E59" s="7" t="s">
        <v>82</v>
      </c>
      <c r="F59" s="65">
        <v>127.44</v>
      </c>
      <c r="G59" s="65">
        <v>133</v>
      </c>
      <c r="H59" s="88">
        <v>127.44</v>
      </c>
      <c r="I59" s="87">
        <f t="shared" si="14"/>
        <v>1</v>
      </c>
      <c r="J59" s="87">
        <f t="shared" si="15"/>
        <v>0.95819548872180449</v>
      </c>
    </row>
    <row r="60" spans="1:10" x14ac:dyDescent="0.25">
      <c r="A60" s="4"/>
      <c r="B60" s="9"/>
      <c r="C60" s="4"/>
      <c r="D60" s="5">
        <v>3234</v>
      </c>
      <c r="E60" s="7" t="s">
        <v>83</v>
      </c>
      <c r="F60" s="65">
        <v>23883.9</v>
      </c>
      <c r="G60" s="65">
        <v>24000</v>
      </c>
      <c r="H60" s="88">
        <v>24191.81</v>
      </c>
      <c r="I60" s="87">
        <f t="shared" si="14"/>
        <v>1.0128919481324239</v>
      </c>
      <c r="J60" s="87">
        <f t="shared" si="15"/>
        <v>1.0079920833333333</v>
      </c>
    </row>
    <row r="61" spans="1:10" x14ac:dyDescent="0.25">
      <c r="A61" s="4"/>
      <c r="B61" s="9"/>
      <c r="C61" s="4"/>
      <c r="D61" s="5">
        <v>3235</v>
      </c>
      <c r="E61" s="7" t="s">
        <v>84</v>
      </c>
      <c r="F61" s="65">
        <v>1457.75</v>
      </c>
      <c r="G61" s="65">
        <v>2128</v>
      </c>
      <c r="H61" s="88">
        <v>2126.87</v>
      </c>
      <c r="I61" s="87">
        <v>0</v>
      </c>
      <c r="J61" s="87">
        <f t="shared" si="15"/>
        <v>0.99946898496240599</v>
      </c>
    </row>
    <row r="62" spans="1:10" x14ac:dyDescent="0.25">
      <c r="A62" s="4"/>
      <c r="B62" s="9"/>
      <c r="C62" s="4"/>
      <c r="D62" s="5">
        <v>3236</v>
      </c>
      <c r="E62" s="7" t="s">
        <v>85</v>
      </c>
      <c r="F62" s="65">
        <v>935.93</v>
      </c>
      <c r="G62" s="65">
        <v>4200</v>
      </c>
      <c r="H62" s="88">
        <v>4097.3500000000004</v>
      </c>
      <c r="I62" s="87">
        <f t="shared" ref="I62:I74" si="24">H62/F62</f>
        <v>4.3778380861816597</v>
      </c>
      <c r="J62" s="87">
        <f t="shared" si="15"/>
        <v>0.97555952380952393</v>
      </c>
    </row>
    <row r="63" spans="1:10" x14ac:dyDescent="0.25">
      <c r="A63" s="4"/>
      <c r="B63" s="9"/>
      <c r="C63" s="4"/>
      <c r="D63" s="5">
        <v>3237</v>
      </c>
      <c r="E63" s="7" t="s">
        <v>86</v>
      </c>
      <c r="F63" s="65">
        <v>274.31</v>
      </c>
      <c r="G63" s="65">
        <v>2212</v>
      </c>
      <c r="H63" s="88">
        <v>2107.64</v>
      </c>
      <c r="I63" s="87">
        <f t="shared" si="24"/>
        <v>7.6834238635120844</v>
      </c>
      <c r="J63" s="87">
        <f t="shared" si="15"/>
        <v>0.95282097649186248</v>
      </c>
    </row>
    <row r="64" spans="1:10" x14ac:dyDescent="0.25">
      <c r="A64" s="4"/>
      <c r="B64" s="9"/>
      <c r="C64" s="4"/>
      <c r="D64" s="5">
        <v>3238</v>
      </c>
      <c r="E64" s="7" t="s">
        <v>87</v>
      </c>
      <c r="F64" s="65">
        <v>4322.6899999999996</v>
      </c>
      <c r="G64" s="65">
        <v>4745</v>
      </c>
      <c r="H64" s="88">
        <v>4797.1000000000004</v>
      </c>
      <c r="I64" s="87">
        <f t="shared" si="24"/>
        <v>1.1097487906835792</v>
      </c>
      <c r="J64" s="87">
        <f t="shared" si="15"/>
        <v>1.0109799789251845</v>
      </c>
    </row>
    <row r="65" spans="1:10" x14ac:dyDescent="0.25">
      <c r="A65" s="4"/>
      <c r="B65" s="9"/>
      <c r="C65" s="4"/>
      <c r="D65" s="5">
        <v>3239</v>
      </c>
      <c r="E65" s="7" t="s">
        <v>88</v>
      </c>
      <c r="F65" s="65">
        <v>17629.27</v>
      </c>
      <c r="G65" s="65">
        <v>36008</v>
      </c>
      <c r="H65" s="88">
        <v>35770.79</v>
      </c>
      <c r="I65" s="87">
        <f t="shared" si="24"/>
        <v>2.0290567902130943</v>
      </c>
      <c r="J65" s="87">
        <f t="shared" si="15"/>
        <v>0.99341229726727398</v>
      </c>
    </row>
    <row r="66" spans="1:10" x14ac:dyDescent="0.25">
      <c r="A66" s="89"/>
      <c r="B66" s="93"/>
      <c r="C66" s="89">
        <v>329</v>
      </c>
      <c r="D66" s="89"/>
      <c r="E66" s="90" t="s">
        <v>89</v>
      </c>
      <c r="F66" s="91">
        <f>SUM(F67:F71)</f>
        <v>8614.83</v>
      </c>
      <c r="G66" s="91">
        <f t="shared" ref="G66:H66" si="25">SUM(G67:G71)</f>
        <v>7491</v>
      </c>
      <c r="H66" s="91">
        <f t="shared" si="25"/>
        <v>7017.0000000000009</v>
      </c>
      <c r="I66" s="95">
        <f t="shared" si="24"/>
        <v>0.81452564937439287</v>
      </c>
      <c r="J66" s="95">
        <f t="shared" si="15"/>
        <v>0.93672406888265936</v>
      </c>
    </row>
    <row r="67" spans="1:10" x14ac:dyDescent="0.25">
      <c r="A67" s="4"/>
      <c r="B67" s="9"/>
      <c r="C67" s="4"/>
      <c r="D67" s="5">
        <v>3292</v>
      </c>
      <c r="E67" s="7" t="s">
        <v>90</v>
      </c>
      <c r="F67" s="65">
        <v>2636.53</v>
      </c>
      <c r="G67" s="65">
        <v>3000</v>
      </c>
      <c r="H67" s="88">
        <v>2636.53</v>
      </c>
      <c r="I67" s="87" t="s">
        <v>180</v>
      </c>
      <c r="J67" s="87">
        <f t="shared" si="15"/>
        <v>0.87884333333333342</v>
      </c>
    </row>
    <row r="68" spans="1:10" x14ac:dyDescent="0.25">
      <c r="A68" s="4"/>
      <c r="B68" s="9"/>
      <c r="C68" s="4"/>
      <c r="D68" s="5">
        <v>3293</v>
      </c>
      <c r="E68" s="7" t="s">
        <v>91</v>
      </c>
      <c r="F68" s="65">
        <v>1411.47</v>
      </c>
      <c r="G68" s="65">
        <v>1027</v>
      </c>
      <c r="H68" s="88">
        <v>957.71</v>
      </c>
      <c r="I68" s="87">
        <f t="shared" si="24"/>
        <v>0.6785195576243207</v>
      </c>
      <c r="J68" s="87">
        <f t="shared" si="15"/>
        <v>0.93253164556962032</v>
      </c>
    </row>
    <row r="69" spans="1:10" x14ac:dyDescent="0.25">
      <c r="A69" s="4"/>
      <c r="B69" s="9"/>
      <c r="C69" s="4"/>
      <c r="D69" s="5">
        <v>3294</v>
      </c>
      <c r="E69" s="7" t="s">
        <v>92</v>
      </c>
      <c r="F69" s="65">
        <v>298.08999999999997</v>
      </c>
      <c r="G69" s="65">
        <v>364</v>
      </c>
      <c r="H69" s="88">
        <v>345</v>
      </c>
      <c r="I69" s="87">
        <f t="shared" si="24"/>
        <v>1.1573685799590729</v>
      </c>
      <c r="J69" s="87">
        <f t="shared" si="15"/>
        <v>0.94780219780219777</v>
      </c>
    </row>
    <row r="70" spans="1:10" x14ac:dyDescent="0.25">
      <c r="A70" s="4"/>
      <c r="B70" s="9"/>
      <c r="C70" s="4"/>
      <c r="D70" s="5">
        <v>3295</v>
      </c>
      <c r="E70" s="7" t="s">
        <v>93</v>
      </c>
      <c r="F70" s="65">
        <v>3000.81</v>
      </c>
      <c r="G70" s="65">
        <v>2200</v>
      </c>
      <c r="H70" s="88">
        <v>2160.04</v>
      </c>
      <c r="I70" s="87">
        <f t="shared" si="24"/>
        <v>0.71981898220813711</v>
      </c>
      <c r="J70" s="87">
        <f t="shared" si="15"/>
        <v>0.98183636363636362</v>
      </c>
    </row>
    <row r="71" spans="1:10" x14ac:dyDescent="0.25">
      <c r="A71" s="4"/>
      <c r="B71" s="9"/>
      <c r="C71" s="4"/>
      <c r="D71" s="5">
        <v>3299</v>
      </c>
      <c r="E71" s="7" t="s">
        <v>89</v>
      </c>
      <c r="F71" s="65">
        <v>1267.93</v>
      </c>
      <c r="G71" s="65">
        <v>900</v>
      </c>
      <c r="H71" s="88">
        <v>917.72</v>
      </c>
      <c r="I71" s="87">
        <f t="shared" si="24"/>
        <v>0.72379390029418023</v>
      </c>
      <c r="J71" s="87">
        <f t="shared" si="15"/>
        <v>1.0196888888888889</v>
      </c>
    </row>
    <row r="72" spans="1:10" x14ac:dyDescent="0.25">
      <c r="A72" s="72"/>
      <c r="B72" s="72">
        <v>34</v>
      </c>
      <c r="C72" s="72"/>
      <c r="D72" s="72"/>
      <c r="E72" s="74" t="s">
        <v>94</v>
      </c>
      <c r="F72" s="71">
        <f>F73</f>
        <v>1557</v>
      </c>
      <c r="G72" s="71">
        <f t="shared" ref="G72:H72" si="26">G73</f>
        <v>1020</v>
      </c>
      <c r="H72" s="71">
        <f t="shared" si="26"/>
        <v>1020</v>
      </c>
      <c r="I72" s="85">
        <f t="shared" si="24"/>
        <v>0.65510597302504814</v>
      </c>
      <c r="J72" s="85">
        <f t="shared" si="15"/>
        <v>1</v>
      </c>
    </row>
    <row r="73" spans="1:10" x14ac:dyDescent="0.25">
      <c r="A73" s="89"/>
      <c r="B73" s="93"/>
      <c r="C73" s="89">
        <v>343</v>
      </c>
      <c r="D73" s="89"/>
      <c r="E73" s="90" t="s">
        <v>95</v>
      </c>
      <c r="F73" s="91">
        <f>SUM(F74:F75)</f>
        <v>1557</v>
      </c>
      <c r="G73" s="91">
        <f t="shared" ref="G73:H73" si="27">SUM(G74:G75)</f>
        <v>1020</v>
      </c>
      <c r="H73" s="91">
        <f t="shared" si="27"/>
        <v>1020</v>
      </c>
      <c r="I73" s="95">
        <f t="shared" si="24"/>
        <v>0.65510597302504814</v>
      </c>
      <c r="J73" s="95">
        <f t="shared" si="15"/>
        <v>1</v>
      </c>
    </row>
    <row r="74" spans="1:10" x14ac:dyDescent="0.25">
      <c r="A74" s="4"/>
      <c r="B74" s="9"/>
      <c r="C74" s="4"/>
      <c r="D74" s="5">
        <v>3431</v>
      </c>
      <c r="E74" s="7" t="s">
        <v>96</v>
      </c>
      <c r="F74" s="65">
        <v>1400.84</v>
      </c>
      <c r="G74" s="65">
        <v>1020</v>
      </c>
      <c r="H74" s="88">
        <v>1020</v>
      </c>
      <c r="I74" s="87">
        <f t="shared" si="24"/>
        <v>0.72813454784272302</v>
      </c>
      <c r="J74" s="87">
        <f t="shared" si="15"/>
        <v>1</v>
      </c>
    </row>
    <row r="75" spans="1:10" s="196" customFormat="1" x14ac:dyDescent="0.25">
      <c r="A75" s="4"/>
      <c r="B75" s="9"/>
      <c r="C75" s="4"/>
      <c r="D75" s="5">
        <v>3433</v>
      </c>
      <c r="E75" s="7" t="s">
        <v>97</v>
      </c>
      <c r="F75" s="65">
        <v>156.16</v>
      </c>
      <c r="G75" s="65">
        <v>0</v>
      </c>
      <c r="H75" s="88">
        <v>0</v>
      </c>
      <c r="I75" s="87" t="s">
        <v>180</v>
      </c>
      <c r="J75" s="87" t="s">
        <v>180</v>
      </c>
    </row>
    <row r="76" spans="1:10" ht="25.5" x14ac:dyDescent="0.25">
      <c r="A76" s="79"/>
      <c r="B76" s="72">
        <v>37</v>
      </c>
      <c r="C76" s="72"/>
      <c r="D76" s="72"/>
      <c r="E76" s="74" t="s">
        <v>148</v>
      </c>
      <c r="F76" s="71">
        <f>F77</f>
        <v>56111.199999999997</v>
      </c>
      <c r="G76" s="71">
        <f t="shared" ref="G76:H76" si="28">G77</f>
        <v>61024</v>
      </c>
      <c r="H76" s="71">
        <f t="shared" si="28"/>
        <v>60659.39</v>
      </c>
      <c r="I76" s="85">
        <f t="shared" ref="I76:I87" si="29">H76/F76</f>
        <v>1.0810567230784585</v>
      </c>
      <c r="J76" s="85">
        <f t="shared" si="15"/>
        <v>0.99402513765076039</v>
      </c>
    </row>
    <row r="77" spans="1:10" ht="25.5" x14ac:dyDescent="0.25">
      <c r="A77" s="89"/>
      <c r="B77" s="93"/>
      <c r="C77" s="89">
        <v>372</v>
      </c>
      <c r="D77" s="89"/>
      <c r="E77" s="90" t="s">
        <v>98</v>
      </c>
      <c r="F77" s="91">
        <f>SUM(F78:F78)</f>
        <v>56111.199999999997</v>
      </c>
      <c r="G77" s="91">
        <f>SUM(G78:G78)</f>
        <v>61024</v>
      </c>
      <c r="H77" s="91">
        <f>SUM(H78:H78)</f>
        <v>60659.39</v>
      </c>
      <c r="I77" s="95">
        <f t="shared" si="29"/>
        <v>1.0810567230784585</v>
      </c>
      <c r="J77" s="95">
        <f t="shared" si="15"/>
        <v>0.99402513765076039</v>
      </c>
    </row>
    <row r="78" spans="1:10" x14ac:dyDescent="0.25">
      <c r="A78" s="4"/>
      <c r="B78" s="9"/>
      <c r="C78" s="4"/>
      <c r="D78" s="5">
        <v>3722</v>
      </c>
      <c r="E78" s="7" t="s">
        <v>99</v>
      </c>
      <c r="F78" s="65">
        <v>56111.199999999997</v>
      </c>
      <c r="G78" s="65">
        <v>61024</v>
      </c>
      <c r="H78" s="88">
        <v>60659.39</v>
      </c>
      <c r="I78" s="87">
        <f t="shared" si="29"/>
        <v>1.0810567230784585</v>
      </c>
      <c r="J78" s="87">
        <f t="shared" ref="J78:J92" si="30">H78/G78</f>
        <v>0.99402513765076039</v>
      </c>
    </row>
    <row r="79" spans="1:10" x14ac:dyDescent="0.25">
      <c r="A79" s="79"/>
      <c r="B79" s="72">
        <v>38</v>
      </c>
      <c r="C79" s="72"/>
      <c r="D79" s="72"/>
      <c r="E79" s="74" t="s">
        <v>100</v>
      </c>
      <c r="F79" s="71">
        <f>F80</f>
        <v>1689</v>
      </c>
      <c r="G79" s="71">
        <f t="shared" ref="G79:H80" si="31">G80</f>
        <v>1746</v>
      </c>
      <c r="H79" s="71">
        <f t="shared" si="31"/>
        <v>1746</v>
      </c>
      <c r="I79" s="85">
        <f t="shared" si="29"/>
        <v>1.0337477797513321</v>
      </c>
      <c r="J79" s="85">
        <f t="shared" si="30"/>
        <v>1</v>
      </c>
    </row>
    <row r="80" spans="1:10" x14ac:dyDescent="0.25">
      <c r="A80" s="89"/>
      <c r="B80" s="93"/>
      <c r="C80" s="89">
        <v>381</v>
      </c>
      <c r="D80" s="89"/>
      <c r="E80" s="90" t="s">
        <v>62</v>
      </c>
      <c r="F80" s="91">
        <f>F81</f>
        <v>1689</v>
      </c>
      <c r="G80" s="91">
        <f t="shared" si="31"/>
        <v>1746</v>
      </c>
      <c r="H80" s="91">
        <f t="shared" si="31"/>
        <v>1746</v>
      </c>
      <c r="I80" s="95">
        <f t="shared" si="29"/>
        <v>1.0337477797513321</v>
      </c>
      <c r="J80" s="95">
        <f t="shared" si="30"/>
        <v>1</v>
      </c>
    </row>
    <row r="81" spans="1:10" x14ac:dyDescent="0.25">
      <c r="A81" s="4"/>
      <c r="B81" s="9"/>
      <c r="C81" s="5"/>
      <c r="D81" s="5">
        <v>3812</v>
      </c>
      <c r="E81" s="5" t="s">
        <v>101</v>
      </c>
      <c r="F81" s="65">
        <v>1689</v>
      </c>
      <c r="G81" s="65">
        <v>1746</v>
      </c>
      <c r="H81" s="88">
        <v>1746</v>
      </c>
      <c r="I81" s="87">
        <f t="shared" si="29"/>
        <v>1.0337477797513321</v>
      </c>
      <c r="J81" s="87">
        <f t="shared" si="30"/>
        <v>1</v>
      </c>
    </row>
    <row r="82" spans="1:10" x14ac:dyDescent="0.25">
      <c r="A82" s="80">
        <v>4</v>
      </c>
      <c r="B82" s="81"/>
      <c r="C82" s="81"/>
      <c r="D82" s="81"/>
      <c r="E82" s="82" t="s">
        <v>6</v>
      </c>
      <c r="F82" s="69">
        <f>F83</f>
        <v>81518.559999999998</v>
      </c>
      <c r="G82" s="69">
        <f t="shared" ref="G82:H82" si="32">G83</f>
        <v>92212</v>
      </c>
      <c r="H82" s="69">
        <f t="shared" si="32"/>
        <v>90698.4</v>
      </c>
      <c r="I82" s="84">
        <f t="shared" si="29"/>
        <v>1.1126104288397636</v>
      </c>
      <c r="J82" s="84">
        <f t="shared" si="30"/>
        <v>0.98358565045764101</v>
      </c>
    </row>
    <row r="83" spans="1:10" ht="26.25" customHeight="1" x14ac:dyDescent="0.25">
      <c r="A83" s="70"/>
      <c r="B83" s="70">
        <v>42</v>
      </c>
      <c r="C83" s="70"/>
      <c r="D83" s="70"/>
      <c r="E83" s="83" t="s">
        <v>102</v>
      </c>
      <c r="F83" s="71">
        <f>F84+F91</f>
        <v>81518.559999999998</v>
      </c>
      <c r="G83" s="71">
        <f t="shared" ref="G83:H83" si="33">G84+G91</f>
        <v>92212</v>
      </c>
      <c r="H83" s="71">
        <f t="shared" si="33"/>
        <v>90698.4</v>
      </c>
      <c r="I83" s="85">
        <f t="shared" si="29"/>
        <v>1.1126104288397636</v>
      </c>
      <c r="J83" s="85">
        <f t="shared" si="30"/>
        <v>0.98358565045764101</v>
      </c>
    </row>
    <row r="84" spans="1:10" x14ac:dyDescent="0.25">
      <c r="A84" s="94"/>
      <c r="B84" s="94"/>
      <c r="C84" s="89">
        <v>422</v>
      </c>
      <c r="D84" s="89"/>
      <c r="E84" s="89" t="s">
        <v>103</v>
      </c>
      <c r="F84" s="91">
        <f>SUM(F85:F90)</f>
        <v>36878.26</v>
      </c>
      <c r="G84" s="91">
        <f t="shared" ref="G84:H84" si="34">SUM(G85:G90)</f>
        <v>44474</v>
      </c>
      <c r="H84" s="91">
        <f t="shared" si="34"/>
        <v>42872.499999999993</v>
      </c>
      <c r="I84" s="95">
        <f t="shared" si="29"/>
        <v>1.1625412912648263</v>
      </c>
      <c r="J84" s="95">
        <f t="shared" si="30"/>
        <v>0.9639901965193145</v>
      </c>
    </row>
    <row r="85" spans="1:10" x14ac:dyDescent="0.25">
      <c r="A85" s="6"/>
      <c r="B85" s="6"/>
      <c r="C85" s="4"/>
      <c r="D85" s="5">
        <v>4221</v>
      </c>
      <c r="E85" s="5" t="s">
        <v>104</v>
      </c>
      <c r="F85" s="65">
        <v>31035.02</v>
      </c>
      <c r="G85" s="65">
        <v>32489</v>
      </c>
      <c r="H85" s="88">
        <v>30926.03</v>
      </c>
      <c r="I85" s="87">
        <f t="shared" si="29"/>
        <v>0.99648816079383862</v>
      </c>
      <c r="J85" s="87">
        <f t="shared" si="30"/>
        <v>0.95189233278955954</v>
      </c>
    </row>
    <row r="86" spans="1:10" x14ac:dyDescent="0.25">
      <c r="A86" s="77"/>
      <c r="B86" s="77"/>
      <c r="C86" s="77"/>
      <c r="D86" s="219">
        <v>4222</v>
      </c>
      <c r="E86" s="78" t="s">
        <v>105</v>
      </c>
      <c r="F86" s="88">
        <v>807.38</v>
      </c>
      <c r="G86" s="88">
        <v>1863</v>
      </c>
      <c r="H86" s="88">
        <v>1859.67</v>
      </c>
      <c r="I86" s="87">
        <f t="shared" si="29"/>
        <v>2.3033391959176597</v>
      </c>
      <c r="J86" s="87">
        <f t="shared" si="30"/>
        <v>0.99821256038647344</v>
      </c>
    </row>
    <row r="87" spans="1:10" x14ac:dyDescent="0.25">
      <c r="A87" s="77"/>
      <c r="B87" s="77"/>
      <c r="C87" s="77"/>
      <c r="D87" s="219">
        <v>4223</v>
      </c>
      <c r="E87" s="78" t="s">
        <v>106</v>
      </c>
      <c r="F87" s="88">
        <v>4476.25</v>
      </c>
      <c r="G87" s="88">
        <v>1173</v>
      </c>
      <c r="H87" s="88">
        <v>1173.75</v>
      </c>
      <c r="I87" s="87">
        <f t="shared" si="29"/>
        <v>0.26221725774923205</v>
      </c>
      <c r="J87" s="87">
        <f t="shared" si="30"/>
        <v>1.0006393861892584</v>
      </c>
    </row>
    <row r="88" spans="1:10" s="196" customFormat="1" x14ac:dyDescent="0.25">
      <c r="A88" s="77"/>
      <c r="B88" s="77"/>
      <c r="C88" s="77"/>
      <c r="D88" s="219">
        <v>4224</v>
      </c>
      <c r="E88" s="78" t="s">
        <v>220</v>
      </c>
      <c r="F88" s="88">
        <v>0</v>
      </c>
      <c r="G88" s="88">
        <v>2910</v>
      </c>
      <c r="H88" s="88">
        <v>2904.75</v>
      </c>
      <c r="I88" s="87" t="s">
        <v>180</v>
      </c>
      <c r="J88" s="87">
        <f t="shared" si="30"/>
        <v>0.9981958762886598</v>
      </c>
    </row>
    <row r="89" spans="1:10" ht="15" customHeight="1" x14ac:dyDescent="0.25">
      <c r="A89" s="75"/>
      <c r="B89" s="75"/>
      <c r="C89" s="75"/>
      <c r="D89" s="220">
        <v>4226</v>
      </c>
      <c r="E89" s="76" t="s">
        <v>107</v>
      </c>
      <c r="F89" s="99">
        <v>0</v>
      </c>
      <c r="G89" s="99">
        <v>5220</v>
      </c>
      <c r="H89" s="99">
        <v>5189.3100000000004</v>
      </c>
      <c r="I89" s="87" t="s">
        <v>180</v>
      </c>
      <c r="J89" s="87" t="s">
        <v>180</v>
      </c>
    </row>
    <row r="90" spans="1:10" x14ac:dyDescent="0.25">
      <c r="A90" s="75"/>
      <c r="B90" s="75"/>
      <c r="C90" s="75"/>
      <c r="D90" s="220">
        <v>4227</v>
      </c>
      <c r="E90" s="76" t="s">
        <v>108</v>
      </c>
      <c r="F90" s="99">
        <v>559.61</v>
      </c>
      <c r="G90" s="99">
        <v>819</v>
      </c>
      <c r="H90" s="99">
        <v>818.99</v>
      </c>
      <c r="I90" s="87" t="s">
        <v>180</v>
      </c>
      <c r="J90" s="87">
        <f t="shared" si="30"/>
        <v>0.99998778998779003</v>
      </c>
    </row>
    <row r="91" spans="1:10" ht="24" customHeight="1" x14ac:dyDescent="0.25">
      <c r="A91" s="97"/>
      <c r="B91" s="97"/>
      <c r="C91" s="98">
        <v>424</v>
      </c>
      <c r="D91" s="98"/>
      <c r="E91" s="98" t="s">
        <v>109</v>
      </c>
      <c r="F91" s="100">
        <f>F92</f>
        <v>44640.3</v>
      </c>
      <c r="G91" s="100">
        <f t="shared" ref="G91:H91" si="35">G92</f>
        <v>47738</v>
      </c>
      <c r="H91" s="100">
        <f t="shared" si="35"/>
        <v>47825.9</v>
      </c>
      <c r="I91" s="95" t="s">
        <v>180</v>
      </c>
      <c r="J91" s="95">
        <f t="shared" si="30"/>
        <v>1.0018413004315221</v>
      </c>
    </row>
    <row r="92" spans="1:10" x14ac:dyDescent="0.25">
      <c r="A92" s="77"/>
      <c r="B92" s="77"/>
      <c r="C92" s="77"/>
      <c r="D92" s="78">
        <v>4241</v>
      </c>
      <c r="E92" s="78" t="s">
        <v>110</v>
      </c>
      <c r="F92" s="88">
        <v>44640.3</v>
      </c>
      <c r="G92" s="88">
        <v>47738</v>
      </c>
      <c r="H92" s="88">
        <v>47825.9</v>
      </c>
      <c r="I92" s="87">
        <v>0</v>
      </c>
      <c r="J92" s="87">
        <f t="shared" si="30"/>
        <v>1.0018413004315221</v>
      </c>
    </row>
  </sheetData>
  <mergeCells count="12">
    <mergeCell ref="A1:J1"/>
    <mergeCell ref="A2:J2"/>
    <mergeCell ref="A4:J4"/>
    <mergeCell ref="A6:J6"/>
    <mergeCell ref="A34:E34"/>
    <mergeCell ref="A9:E9"/>
    <mergeCell ref="A33:E33"/>
    <mergeCell ref="A8:E8"/>
    <mergeCell ref="A7:J7"/>
    <mergeCell ref="A5:J5"/>
    <mergeCell ref="A32:J32"/>
    <mergeCell ref="A3:J3"/>
  </mergeCells>
  <pageMargins left="0.7" right="0.7" top="0.75" bottom="0.75" header="0.3" footer="0.3"/>
  <pageSetup paperSize="9" scale="93" fitToHeight="0" orientation="portrait" r:id="rId1"/>
  <ignoredErrors>
    <ignoredError sqref="F11:H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topLeftCell="A16" workbookViewId="0">
      <selection activeCell="B33" sqref="B33"/>
    </sheetView>
  </sheetViews>
  <sheetFormatPr defaultRowHeight="15" x14ac:dyDescent="0.25"/>
  <cols>
    <col min="1" max="1" width="37.7109375" customWidth="1"/>
    <col min="2" max="2" width="17.5703125" customWidth="1"/>
    <col min="3" max="3" width="18.5703125" customWidth="1"/>
    <col min="4" max="4" width="19.5703125" customWidth="1"/>
    <col min="5" max="5" width="10.7109375" customWidth="1"/>
    <col min="6" max="6" width="10.28515625" customWidth="1"/>
  </cols>
  <sheetData>
    <row r="1" spans="1:6" ht="15.75" x14ac:dyDescent="0.25">
      <c r="A1" s="174"/>
      <c r="B1" s="174"/>
      <c r="C1" s="174"/>
      <c r="D1" s="11"/>
      <c r="E1" s="11"/>
      <c r="F1" s="11"/>
    </row>
    <row r="2" spans="1:6" ht="15.75" customHeight="1" x14ac:dyDescent="0.25">
      <c r="A2" s="228" t="s">
        <v>29</v>
      </c>
      <c r="B2" s="228"/>
      <c r="C2" s="228"/>
      <c r="D2" s="228"/>
      <c r="E2" s="228"/>
      <c r="F2" s="228"/>
    </row>
    <row r="3" spans="1:6" ht="16.5" thickBot="1" x14ac:dyDescent="0.3">
      <c r="A3" s="157"/>
      <c r="B3" s="157"/>
      <c r="C3" s="157"/>
      <c r="D3" s="175"/>
      <c r="E3" s="175"/>
      <c r="F3" s="175"/>
    </row>
    <row r="4" spans="1:6" ht="44.25" customHeight="1" thickBot="1" x14ac:dyDescent="0.3">
      <c r="A4" s="176" t="s">
        <v>7</v>
      </c>
      <c r="B4" s="52" t="s">
        <v>216</v>
      </c>
      <c r="C4" s="52" t="s">
        <v>188</v>
      </c>
      <c r="D4" s="52" t="s">
        <v>217</v>
      </c>
      <c r="E4" s="52" t="s">
        <v>16</v>
      </c>
      <c r="F4" s="53" t="s">
        <v>37</v>
      </c>
    </row>
    <row r="5" spans="1:6" ht="15.75" thickBot="1" x14ac:dyDescent="0.3">
      <c r="A5" s="54">
        <v>1</v>
      </c>
      <c r="B5" s="55">
        <v>2</v>
      </c>
      <c r="C5" s="55">
        <v>3</v>
      </c>
      <c r="D5" s="55">
        <v>4</v>
      </c>
      <c r="E5" s="55" t="s">
        <v>184</v>
      </c>
      <c r="F5" s="56" t="s">
        <v>185</v>
      </c>
    </row>
    <row r="6" spans="1:6" ht="15.75" thickBot="1" x14ac:dyDescent="0.3">
      <c r="A6" s="45" t="s">
        <v>34</v>
      </c>
      <c r="B6" s="46">
        <f>SUM(B7+B9+B11+B13+B17)</f>
        <v>2819485.7</v>
      </c>
      <c r="C6" s="46">
        <f>SUM(C7+C9+C11+C13+C17)</f>
        <v>3418985</v>
      </c>
      <c r="D6" s="46">
        <f>SUM(D7+D9+D11+D13+D17)</f>
        <v>3127880.3200000003</v>
      </c>
      <c r="E6" s="47">
        <f>D6/B6</f>
        <v>1.1093797425537573</v>
      </c>
      <c r="F6" s="48">
        <f>D6/C6</f>
        <v>0.91485640328928042</v>
      </c>
    </row>
    <row r="7" spans="1:6" x14ac:dyDescent="0.25">
      <c r="A7" s="202" t="s">
        <v>14</v>
      </c>
      <c r="B7" s="44">
        <f>B8</f>
        <v>316861.28999999998</v>
      </c>
      <c r="C7" s="44">
        <f t="shared" ref="C7:D7" si="0">C8</f>
        <v>488771</v>
      </c>
      <c r="D7" s="44">
        <f t="shared" si="0"/>
        <v>669483.76</v>
      </c>
      <c r="E7" s="38">
        <f>D7/B7</f>
        <v>2.112860677932606</v>
      </c>
      <c r="F7" s="39">
        <f>D7/C7</f>
        <v>1.3697288914440504</v>
      </c>
    </row>
    <row r="8" spans="1:6" x14ac:dyDescent="0.25">
      <c r="A8" s="199" t="s">
        <v>15</v>
      </c>
      <c r="B8" s="28">
        <v>316861.28999999998</v>
      </c>
      <c r="C8" s="28">
        <v>488771</v>
      </c>
      <c r="D8" s="29">
        <v>669483.76</v>
      </c>
      <c r="E8" s="30">
        <f>D8/B8</f>
        <v>2.112860677932606</v>
      </c>
      <c r="F8" s="34">
        <f>D8/C8</f>
        <v>1.3697288914440504</v>
      </c>
    </row>
    <row r="9" spans="1:6" x14ac:dyDescent="0.25">
      <c r="A9" s="194" t="s">
        <v>190</v>
      </c>
      <c r="B9" s="25">
        <f>SUM(B10:B10)</f>
        <v>4265.3</v>
      </c>
      <c r="C9" s="25">
        <f>SUM(C10:C10)</f>
        <v>4200</v>
      </c>
      <c r="D9" s="25">
        <f>SUM(D10:D10)</f>
        <v>4140.3</v>
      </c>
      <c r="E9" s="26">
        <f>D9/B9</f>
        <v>0.97069373783790125</v>
      </c>
      <c r="F9" s="33">
        <f>D9/C9</f>
        <v>0.98578571428571438</v>
      </c>
    </row>
    <row r="10" spans="1:6" x14ac:dyDescent="0.25">
      <c r="A10" s="195" t="s">
        <v>191</v>
      </c>
      <c r="B10" s="28">
        <v>4265.3</v>
      </c>
      <c r="C10" s="28">
        <v>4200</v>
      </c>
      <c r="D10" s="29">
        <v>4140.3</v>
      </c>
      <c r="E10" s="30">
        <f>D10/B10</f>
        <v>0.97069373783790125</v>
      </c>
      <c r="F10" s="34">
        <f>D10/C10</f>
        <v>0.98578571428571438</v>
      </c>
    </row>
    <row r="11" spans="1:6" x14ac:dyDescent="0.25">
      <c r="A11" s="192" t="s">
        <v>192</v>
      </c>
      <c r="B11" s="25">
        <f>B12</f>
        <v>187555</v>
      </c>
      <c r="C11" s="25">
        <f t="shared" ref="C11:D11" si="1">C12</f>
        <v>200000</v>
      </c>
      <c r="D11" s="25">
        <f t="shared" si="1"/>
        <v>0</v>
      </c>
      <c r="E11" s="26">
        <f t="shared" ref="E11:E35" si="2">D11/B11</f>
        <v>0</v>
      </c>
      <c r="F11" s="33">
        <f t="shared" ref="F11:F22" si="3">D11/C11</f>
        <v>0</v>
      </c>
    </row>
    <row r="12" spans="1:6" x14ac:dyDescent="0.25">
      <c r="A12" s="193" t="s">
        <v>193</v>
      </c>
      <c r="B12" s="28">
        <v>187555</v>
      </c>
      <c r="C12" s="28">
        <v>200000</v>
      </c>
      <c r="D12" s="29">
        <v>0</v>
      </c>
      <c r="E12" s="30">
        <f t="shared" si="2"/>
        <v>0</v>
      </c>
      <c r="F12" s="34">
        <f t="shared" si="3"/>
        <v>0</v>
      </c>
    </row>
    <row r="13" spans="1:6" x14ac:dyDescent="0.25">
      <c r="A13" s="190" t="s">
        <v>194</v>
      </c>
      <c r="B13" s="25">
        <f>SUM(B14:B16)</f>
        <v>2027747.49</v>
      </c>
      <c r="C13" s="25">
        <f t="shared" ref="C13:D13" si="4">SUM(C14:C16)</f>
        <v>2433143</v>
      </c>
      <c r="D13" s="25">
        <f t="shared" si="4"/>
        <v>2167967.91</v>
      </c>
      <c r="E13" s="26">
        <f t="shared" si="2"/>
        <v>1.0691508290314788</v>
      </c>
      <c r="F13" s="33">
        <f t="shared" si="3"/>
        <v>0.89101541093145786</v>
      </c>
    </row>
    <row r="14" spans="1:6" x14ac:dyDescent="0.25">
      <c r="A14" s="191" t="s">
        <v>195</v>
      </c>
      <c r="B14" s="28">
        <v>232.22</v>
      </c>
      <c r="C14" s="28">
        <v>0</v>
      </c>
      <c r="D14" s="29">
        <v>0</v>
      </c>
      <c r="E14" s="30">
        <f t="shared" si="2"/>
        <v>0</v>
      </c>
      <c r="F14" s="34">
        <v>0</v>
      </c>
    </row>
    <row r="15" spans="1:6" x14ac:dyDescent="0.25">
      <c r="A15" s="191" t="s">
        <v>196</v>
      </c>
      <c r="B15" s="28">
        <v>38677.019999999997</v>
      </c>
      <c r="C15" s="28">
        <v>65788</v>
      </c>
      <c r="D15" s="29">
        <v>0</v>
      </c>
      <c r="E15" s="30">
        <f t="shared" si="2"/>
        <v>0</v>
      </c>
      <c r="F15" s="34">
        <f t="shared" si="3"/>
        <v>0</v>
      </c>
    </row>
    <row r="16" spans="1:6" ht="25.5" x14ac:dyDescent="0.25">
      <c r="A16" s="191" t="s">
        <v>197</v>
      </c>
      <c r="B16" s="28">
        <v>1988838.25</v>
      </c>
      <c r="C16" s="28">
        <v>2367355</v>
      </c>
      <c r="D16" s="29">
        <v>2167967.91</v>
      </c>
      <c r="E16" s="30">
        <f t="shared" si="2"/>
        <v>1.0900674853774559</v>
      </c>
      <c r="F16" s="34">
        <f t="shared" si="3"/>
        <v>0.91577642981301921</v>
      </c>
    </row>
    <row r="17" spans="1:9" x14ac:dyDescent="0.25">
      <c r="A17" s="188" t="s">
        <v>198</v>
      </c>
      <c r="B17" s="25">
        <f>B18</f>
        <v>283056.62</v>
      </c>
      <c r="C17" s="25">
        <f t="shared" ref="C17:D17" si="5">C18</f>
        <v>292871</v>
      </c>
      <c r="D17" s="25">
        <f t="shared" si="5"/>
        <v>286288.34999999998</v>
      </c>
      <c r="E17" s="26">
        <f t="shared" si="2"/>
        <v>1.0114172563778936</v>
      </c>
      <c r="F17" s="33">
        <f t="shared" si="3"/>
        <v>0.97752372204827376</v>
      </c>
    </row>
    <row r="18" spans="1:9" ht="26.25" thickBot="1" x14ac:dyDescent="0.3">
      <c r="A18" s="189" t="s">
        <v>199</v>
      </c>
      <c r="B18" s="49">
        <v>283056.62</v>
      </c>
      <c r="C18" s="49">
        <v>292871</v>
      </c>
      <c r="D18" s="35">
        <v>286288.34999999998</v>
      </c>
      <c r="E18" s="36">
        <f t="shared" si="2"/>
        <v>1.0114172563778936</v>
      </c>
      <c r="F18" s="37">
        <f t="shared" si="3"/>
        <v>0.97752372204827376</v>
      </c>
    </row>
    <row r="19" spans="1:9" ht="15.75" customHeight="1" thickBot="1" x14ac:dyDescent="0.3">
      <c r="A19" s="45" t="s">
        <v>35</v>
      </c>
      <c r="B19" s="50">
        <f>SUM(B20+B22+B24+B26+B30+B32)</f>
        <v>2812227.62</v>
      </c>
      <c r="C19" s="203">
        <f>SUM(C20+C22+C24+C26+C30+C32)</f>
        <v>3428235</v>
      </c>
      <c r="D19" s="203">
        <f>SUM(D20+D22+D24+D26+D30+D32)</f>
        <v>3388646.41</v>
      </c>
      <c r="E19" s="47">
        <f t="shared" si="2"/>
        <v>1.2049687535605671</v>
      </c>
      <c r="F19" s="48">
        <f t="shared" si="3"/>
        <v>0.98845219478828028</v>
      </c>
    </row>
    <row r="20" spans="1:9" ht="15.75" customHeight="1" x14ac:dyDescent="0.25">
      <c r="A20" s="202" t="s">
        <v>14</v>
      </c>
      <c r="B20" s="44">
        <f>B21</f>
        <v>316861.28999999998</v>
      </c>
      <c r="C20" s="44">
        <f t="shared" ref="C20:D20" si="6">C21</f>
        <v>488771</v>
      </c>
      <c r="D20" s="44">
        <f t="shared" si="6"/>
        <v>481762.17</v>
      </c>
      <c r="E20" s="38">
        <f t="shared" si="2"/>
        <v>1.5204197710613374</v>
      </c>
      <c r="F20" s="39">
        <f t="shared" si="3"/>
        <v>0.98566029899482577</v>
      </c>
    </row>
    <row r="21" spans="1:9" x14ac:dyDescent="0.25">
      <c r="A21" s="199" t="s">
        <v>15</v>
      </c>
      <c r="B21" s="28">
        <v>316861.28999999998</v>
      </c>
      <c r="C21" s="28">
        <v>488771</v>
      </c>
      <c r="D21" s="29">
        <v>481762.17</v>
      </c>
      <c r="E21" s="30">
        <f t="shared" si="2"/>
        <v>1.5204197710613374</v>
      </c>
      <c r="F21" s="34">
        <f t="shared" si="3"/>
        <v>0.98566029899482577</v>
      </c>
    </row>
    <row r="22" spans="1:9" x14ac:dyDescent="0.25">
      <c r="A22" s="198" t="s">
        <v>190</v>
      </c>
      <c r="B22" s="25">
        <f>SUM(B23:B23)</f>
        <v>2115.56</v>
      </c>
      <c r="C22" s="25">
        <f>SUM(C23:C23)</f>
        <v>4200</v>
      </c>
      <c r="D22" s="25">
        <f>SUM(D23:D23)</f>
        <v>4156.5600000000004</v>
      </c>
      <c r="E22" s="26">
        <f t="shared" si="2"/>
        <v>1.9647563765622345</v>
      </c>
      <c r="F22" s="33">
        <f t="shared" si="3"/>
        <v>0.9896571428571429</v>
      </c>
    </row>
    <row r="23" spans="1:9" x14ac:dyDescent="0.25">
      <c r="A23" s="200" t="s">
        <v>191</v>
      </c>
      <c r="B23" s="28">
        <v>2115.56</v>
      </c>
      <c r="C23" s="28">
        <v>4200</v>
      </c>
      <c r="D23" s="29">
        <v>4156.5600000000004</v>
      </c>
      <c r="E23" s="30">
        <f t="shared" si="2"/>
        <v>1.9647563765622345</v>
      </c>
      <c r="F23" s="34">
        <f t="shared" ref="F23:F35" si="7">D23/C23</f>
        <v>0.9896571428571429</v>
      </c>
    </row>
    <row r="24" spans="1:9" x14ac:dyDescent="0.25">
      <c r="A24" s="198" t="s">
        <v>192</v>
      </c>
      <c r="B24" s="25">
        <f>B25</f>
        <v>187555</v>
      </c>
      <c r="C24" s="25">
        <f t="shared" ref="C24:D24" si="8">C25</f>
        <v>200000</v>
      </c>
      <c r="D24" s="25">
        <f t="shared" si="8"/>
        <v>200000</v>
      </c>
      <c r="E24" s="26">
        <f t="shared" si="2"/>
        <v>1.0663538695316042</v>
      </c>
      <c r="F24" s="33">
        <f t="shared" si="7"/>
        <v>1</v>
      </c>
    </row>
    <row r="25" spans="1:9" x14ac:dyDescent="0.25">
      <c r="A25" s="200" t="s">
        <v>193</v>
      </c>
      <c r="B25" s="28">
        <v>187555</v>
      </c>
      <c r="C25" s="28">
        <v>200000</v>
      </c>
      <c r="D25" s="29">
        <v>200000</v>
      </c>
      <c r="E25" s="30">
        <f t="shared" si="2"/>
        <v>1.0663538695316042</v>
      </c>
      <c r="F25" s="34">
        <f t="shared" si="7"/>
        <v>1</v>
      </c>
    </row>
    <row r="26" spans="1:9" x14ac:dyDescent="0.25">
      <c r="A26" s="198" t="s">
        <v>194</v>
      </c>
      <c r="B26" s="25">
        <f>SUM(B27:B29)</f>
        <v>2027747.49</v>
      </c>
      <c r="C26" s="25">
        <f t="shared" ref="C26:D26" si="9">SUM(C27:C29)</f>
        <v>2433143</v>
      </c>
      <c r="D26" s="25">
        <f t="shared" si="9"/>
        <v>2414699.79</v>
      </c>
      <c r="E26" s="26">
        <f t="shared" si="2"/>
        <v>1.190828642081071</v>
      </c>
      <c r="F26" s="33">
        <f t="shared" si="7"/>
        <v>0.99242000572921529</v>
      </c>
    </row>
    <row r="27" spans="1:9" s="196" customFormat="1" x14ac:dyDescent="0.25">
      <c r="A27" s="200" t="s">
        <v>195</v>
      </c>
      <c r="B27" s="28">
        <v>232.22</v>
      </c>
      <c r="C27" s="28">
        <v>0</v>
      </c>
      <c r="D27" s="197">
        <v>0</v>
      </c>
      <c r="E27" s="30">
        <f t="shared" ref="E27" si="10">D27/B27</f>
        <v>0</v>
      </c>
      <c r="F27" s="34" t="s">
        <v>180</v>
      </c>
    </row>
    <row r="28" spans="1:9" ht="15" customHeight="1" x14ac:dyDescent="0.25">
      <c r="A28" s="200" t="s">
        <v>196</v>
      </c>
      <c r="B28" s="31">
        <v>38677.019999999997</v>
      </c>
      <c r="C28" s="31">
        <v>65788</v>
      </c>
      <c r="D28" s="31">
        <v>65783.08</v>
      </c>
      <c r="E28" s="30">
        <f t="shared" si="2"/>
        <v>1.7008311395241931</v>
      </c>
      <c r="F28" s="34">
        <f t="shared" si="7"/>
        <v>0.99992521432480086</v>
      </c>
      <c r="G28" s="14"/>
      <c r="H28" s="14"/>
      <c r="I28" s="14"/>
    </row>
    <row r="29" spans="1:9" ht="25.5" x14ac:dyDescent="0.25">
      <c r="A29" s="200" t="s">
        <v>197</v>
      </c>
      <c r="B29" s="31">
        <v>1988838.25</v>
      </c>
      <c r="C29" s="31">
        <v>2367355</v>
      </c>
      <c r="D29" s="31">
        <v>2348916.71</v>
      </c>
      <c r="E29" s="30">
        <f t="shared" si="2"/>
        <v>1.181049645439995</v>
      </c>
      <c r="F29" s="34">
        <f t="shared" si="7"/>
        <v>0.99221143850415339</v>
      </c>
      <c r="G29" s="14"/>
      <c r="H29" s="14"/>
      <c r="I29" s="14"/>
    </row>
    <row r="30" spans="1:9" x14ac:dyDescent="0.25">
      <c r="A30" s="198" t="s">
        <v>198</v>
      </c>
      <c r="B30" s="27">
        <f>B31</f>
        <v>275957.89</v>
      </c>
      <c r="C30" s="27">
        <f t="shared" ref="C30:D30" si="11">C31</f>
        <v>292871</v>
      </c>
      <c r="D30" s="27">
        <f t="shared" si="11"/>
        <v>278779.42</v>
      </c>
      <c r="E30" s="26">
        <f t="shared" si="2"/>
        <v>1.0102244947589647</v>
      </c>
      <c r="F30" s="33">
        <f t="shared" si="7"/>
        <v>0.95188468643191027</v>
      </c>
      <c r="G30" s="14"/>
      <c r="H30" s="14"/>
      <c r="I30" s="14"/>
    </row>
    <row r="31" spans="1:9" ht="25.5" x14ac:dyDescent="0.25">
      <c r="A31" s="201" t="s">
        <v>199</v>
      </c>
      <c r="B31" s="197">
        <v>275957.89</v>
      </c>
      <c r="C31" s="197">
        <v>292871</v>
      </c>
      <c r="D31" s="197">
        <v>278779.42</v>
      </c>
      <c r="E31" s="36">
        <f t="shared" si="2"/>
        <v>1.0102244947589647</v>
      </c>
      <c r="F31" s="37">
        <f t="shared" si="7"/>
        <v>0.95188468643191027</v>
      </c>
    </row>
    <row r="32" spans="1:9" s="196" customFormat="1" x14ac:dyDescent="0.25">
      <c r="A32" s="198" t="s">
        <v>201</v>
      </c>
      <c r="B32" s="209">
        <f>B33</f>
        <v>1990.39</v>
      </c>
      <c r="C32" s="209">
        <f t="shared" ref="C32:D32" si="12">C33</f>
        <v>9250</v>
      </c>
      <c r="D32" s="209">
        <f t="shared" si="12"/>
        <v>9248.4699999999993</v>
      </c>
      <c r="E32" s="207">
        <f t="shared" si="2"/>
        <v>4.646561729108365</v>
      </c>
      <c r="F32" s="208">
        <v>0</v>
      </c>
    </row>
    <row r="33" spans="1:6" s="196" customFormat="1" ht="26.25" thickBot="1" x14ac:dyDescent="0.3">
      <c r="A33" s="187" t="s">
        <v>200</v>
      </c>
      <c r="B33" s="186">
        <v>1990.39</v>
      </c>
      <c r="C33" s="186">
        <v>9250</v>
      </c>
      <c r="D33" s="186">
        <v>9248.4699999999993</v>
      </c>
      <c r="E33" s="36">
        <f t="shared" si="2"/>
        <v>4.646561729108365</v>
      </c>
      <c r="F33" s="37">
        <v>0</v>
      </c>
    </row>
    <row r="34" spans="1:6" ht="15.75" thickBot="1" x14ac:dyDescent="0.3">
      <c r="A34" s="40" t="s">
        <v>34</v>
      </c>
      <c r="B34" s="43">
        <f>B6</f>
        <v>2819485.7</v>
      </c>
      <c r="C34" s="43">
        <f>C6</f>
        <v>3418985</v>
      </c>
      <c r="D34" s="43">
        <f>D6</f>
        <v>3127880.3200000003</v>
      </c>
      <c r="E34" s="41">
        <f t="shared" si="2"/>
        <v>1.1093797425537573</v>
      </c>
      <c r="F34" s="42">
        <f t="shared" si="7"/>
        <v>0.91485640328928042</v>
      </c>
    </row>
    <row r="35" spans="1:6" ht="15.75" thickBot="1" x14ac:dyDescent="0.3">
      <c r="A35" s="40" t="s">
        <v>35</v>
      </c>
      <c r="B35" s="43">
        <f>B19</f>
        <v>2812227.62</v>
      </c>
      <c r="C35" s="43">
        <f>C19</f>
        <v>3428235</v>
      </c>
      <c r="D35" s="43">
        <f>D19</f>
        <v>3388646.41</v>
      </c>
      <c r="E35" s="41">
        <f t="shared" si="2"/>
        <v>1.2049687535605671</v>
      </c>
      <c r="F35" s="42">
        <f t="shared" si="7"/>
        <v>0.98845219478828028</v>
      </c>
    </row>
  </sheetData>
  <mergeCells count="1">
    <mergeCell ref="A2:F2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workbookViewId="0">
      <selection activeCell="J15" sqref="J15"/>
    </sheetView>
  </sheetViews>
  <sheetFormatPr defaultRowHeight="15" x14ac:dyDescent="0.25"/>
  <cols>
    <col min="1" max="1" width="3.28515625" customWidth="1"/>
    <col min="2" max="2" width="2.140625" customWidth="1"/>
    <col min="3" max="3" width="2" customWidth="1"/>
    <col min="4" max="4" width="2.140625" customWidth="1"/>
    <col min="5" max="5" width="25.28515625" customWidth="1"/>
    <col min="6" max="6" width="14" customWidth="1"/>
    <col min="7" max="7" width="21.140625" customWidth="1"/>
    <col min="8" max="8" width="13.7109375" customWidth="1"/>
    <col min="9" max="9" width="13.5703125" customWidth="1"/>
    <col min="10" max="10" width="9.28515625" customWidth="1"/>
    <col min="11" max="11" width="8.28515625" customWidth="1"/>
  </cols>
  <sheetData>
    <row r="1" spans="1:11" ht="18" customHeight="1" x14ac:dyDescent="0.2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.75" customHeight="1" x14ac:dyDescent="0.25">
      <c r="A2" s="228" t="s">
        <v>11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15.75" x14ac:dyDescent="0.25">
      <c r="A3" s="157"/>
      <c r="B3" s="157"/>
      <c r="C3" s="157"/>
      <c r="D3" s="157"/>
      <c r="E3" s="157"/>
      <c r="F3" s="157"/>
      <c r="G3" s="157"/>
      <c r="H3" s="157"/>
      <c r="I3" s="175"/>
      <c r="J3" s="175"/>
      <c r="K3" s="175"/>
    </row>
    <row r="4" spans="1:11" ht="18" customHeight="1" x14ac:dyDescent="0.25">
      <c r="A4" s="228" t="s">
        <v>40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1" ht="15.75" customHeight="1" x14ac:dyDescent="0.25">
      <c r="A5" s="228" t="s">
        <v>31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ht="15.75" x14ac:dyDescent="0.25">
      <c r="A6" s="157"/>
      <c r="B6" s="157"/>
      <c r="C6" s="157"/>
      <c r="D6" s="157"/>
      <c r="E6" s="157"/>
      <c r="F6" s="157"/>
      <c r="G6" s="157"/>
      <c r="H6" s="157"/>
      <c r="I6" s="175"/>
      <c r="J6" s="175"/>
      <c r="K6" s="175"/>
    </row>
    <row r="7" spans="1:11" ht="51" customHeight="1" x14ac:dyDescent="0.25">
      <c r="A7" s="273" t="s">
        <v>7</v>
      </c>
      <c r="B7" s="274"/>
      <c r="C7" s="274"/>
      <c r="D7" s="274"/>
      <c r="E7" s="275"/>
      <c r="F7" s="178" t="s">
        <v>215</v>
      </c>
      <c r="G7" s="178" t="s">
        <v>188</v>
      </c>
      <c r="H7" s="169" t="s">
        <v>189</v>
      </c>
      <c r="I7" s="178" t="s">
        <v>214</v>
      </c>
      <c r="J7" s="178" t="s">
        <v>16</v>
      </c>
      <c r="K7" s="178" t="s">
        <v>37</v>
      </c>
    </row>
    <row r="8" spans="1:11" x14ac:dyDescent="0.25">
      <c r="A8" s="273">
        <v>1</v>
      </c>
      <c r="B8" s="274"/>
      <c r="C8" s="274"/>
      <c r="D8" s="274"/>
      <c r="E8" s="275"/>
      <c r="F8" s="177">
        <v>2</v>
      </c>
      <c r="G8" s="177">
        <v>3</v>
      </c>
      <c r="H8" s="164">
        <v>4</v>
      </c>
      <c r="I8" s="177">
        <v>5</v>
      </c>
      <c r="J8" s="177" t="s">
        <v>27</v>
      </c>
      <c r="K8" s="177" t="s">
        <v>45</v>
      </c>
    </row>
    <row r="9" spans="1:11" ht="22.5" x14ac:dyDescent="0.25">
      <c r="A9" s="160">
        <v>8</v>
      </c>
      <c r="B9" s="160"/>
      <c r="C9" s="160"/>
      <c r="D9" s="160"/>
      <c r="E9" s="160" t="s">
        <v>8</v>
      </c>
      <c r="F9" s="165">
        <v>0</v>
      </c>
      <c r="G9" s="165">
        <v>0</v>
      </c>
      <c r="H9" s="166"/>
      <c r="I9" s="167">
        <v>0</v>
      </c>
      <c r="J9" s="168">
        <v>0</v>
      </c>
      <c r="K9" s="168">
        <v>0</v>
      </c>
    </row>
    <row r="10" spans="1:11" ht="22.5" x14ac:dyDescent="0.25">
      <c r="A10" s="161">
        <v>5</v>
      </c>
      <c r="B10" s="162"/>
      <c r="C10" s="162"/>
      <c r="D10" s="162"/>
      <c r="E10" s="163" t="s">
        <v>9</v>
      </c>
      <c r="F10" s="165">
        <v>0</v>
      </c>
      <c r="G10" s="165">
        <v>0</v>
      </c>
      <c r="H10" s="166"/>
      <c r="I10" s="167">
        <v>0</v>
      </c>
      <c r="J10" s="168">
        <v>0</v>
      </c>
      <c r="K10" s="168">
        <v>0</v>
      </c>
    </row>
    <row r="11" spans="1:11" x14ac:dyDescent="0.25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</row>
    <row r="12" spans="1:1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</sheetData>
  <mergeCells count="5">
    <mergeCell ref="A7:E7"/>
    <mergeCell ref="A8:E8"/>
    <mergeCell ref="A2:K2"/>
    <mergeCell ref="A4:K4"/>
    <mergeCell ref="A5:K5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D7" sqref="D7"/>
    </sheetView>
  </sheetViews>
  <sheetFormatPr defaultRowHeight="15" x14ac:dyDescent="0.25"/>
  <cols>
    <col min="1" max="1" width="37.7109375" customWidth="1"/>
    <col min="2" max="2" width="16.140625" customWidth="1"/>
    <col min="3" max="3" width="21.5703125" customWidth="1"/>
    <col min="4" max="4" width="20.85546875" customWidth="1"/>
    <col min="5" max="5" width="10" customWidth="1"/>
    <col min="6" max="6" width="11" customWidth="1"/>
  </cols>
  <sheetData>
    <row r="1" spans="1:6" ht="18" x14ac:dyDescent="0.25">
      <c r="A1" s="8"/>
      <c r="B1" s="8"/>
      <c r="C1" s="8"/>
      <c r="D1" s="3"/>
      <c r="E1" s="3"/>
      <c r="F1" s="3"/>
    </row>
    <row r="2" spans="1:6" ht="15.75" customHeight="1" x14ac:dyDescent="0.25">
      <c r="A2" s="228" t="s">
        <v>30</v>
      </c>
      <c r="B2" s="228"/>
      <c r="C2" s="228"/>
      <c r="D2" s="228"/>
      <c r="E2" s="228"/>
      <c r="F2" s="228"/>
    </row>
    <row r="3" spans="1:6" ht="18.75" thickBot="1" x14ac:dyDescent="0.3">
      <c r="A3" s="20"/>
      <c r="B3" s="20"/>
      <c r="C3" s="20"/>
      <c r="D3" s="21"/>
      <c r="E3" s="21"/>
      <c r="F3" s="21"/>
    </row>
    <row r="4" spans="1:6" ht="39" thickBot="1" x14ac:dyDescent="0.3">
      <c r="A4" s="51" t="s">
        <v>7</v>
      </c>
      <c r="B4" s="52" t="s">
        <v>216</v>
      </c>
      <c r="C4" s="52" t="s">
        <v>188</v>
      </c>
      <c r="D4" s="52" t="s">
        <v>217</v>
      </c>
      <c r="E4" s="52" t="s">
        <v>16</v>
      </c>
      <c r="F4" s="53" t="s">
        <v>37</v>
      </c>
    </row>
    <row r="5" spans="1:6" ht="15.75" thickBot="1" x14ac:dyDescent="0.3">
      <c r="A5" s="145">
        <v>1</v>
      </c>
      <c r="B5" s="146">
        <v>2</v>
      </c>
      <c r="C5" s="146">
        <v>3</v>
      </c>
      <c r="D5" s="146">
        <v>4</v>
      </c>
      <c r="E5" s="146" t="s">
        <v>184</v>
      </c>
      <c r="F5" s="147" t="s">
        <v>185</v>
      </c>
    </row>
    <row r="6" spans="1:6" ht="15.75" customHeight="1" x14ac:dyDescent="0.25">
      <c r="A6" s="150" t="s">
        <v>35</v>
      </c>
      <c r="B6" s="151">
        <f>B7</f>
        <v>3011830.77</v>
      </c>
      <c r="C6" s="151">
        <f>C7</f>
        <v>3428235</v>
      </c>
      <c r="D6" s="152">
        <f t="shared" ref="D6:F6" si="0">D7</f>
        <v>3388646.41</v>
      </c>
      <c r="E6" s="153">
        <f t="shared" si="0"/>
        <v>0</v>
      </c>
      <c r="F6" s="154">
        <f t="shared" si="0"/>
        <v>0.98845219478828028</v>
      </c>
    </row>
    <row r="7" spans="1:6" ht="15.75" customHeight="1" x14ac:dyDescent="0.25">
      <c r="A7" s="32" t="s">
        <v>47</v>
      </c>
      <c r="B7" s="22">
        <f>B8+B9</f>
        <v>3011830.77</v>
      </c>
      <c r="C7" s="22">
        <f>C8+C9</f>
        <v>3428235</v>
      </c>
      <c r="D7" s="23">
        <f>D8+D9</f>
        <v>3388646.41</v>
      </c>
      <c r="E7" s="24">
        <f>E9</f>
        <v>0</v>
      </c>
      <c r="F7" s="57">
        <f>D7/C7</f>
        <v>0.98845219478828028</v>
      </c>
    </row>
    <row r="8" spans="1:6" ht="15.75" customHeight="1" x14ac:dyDescent="0.25">
      <c r="A8" s="155" t="s">
        <v>46</v>
      </c>
      <c r="B8" s="65">
        <v>2812227.62</v>
      </c>
      <c r="C8" s="65">
        <v>3428235</v>
      </c>
      <c r="D8" s="148">
        <v>3195669.22</v>
      </c>
      <c r="E8" s="149">
        <f>D8/B8</f>
        <v>1.1363479958994216</v>
      </c>
      <c r="F8" s="156">
        <f>D8/C8</f>
        <v>0.93216165752931179</v>
      </c>
    </row>
    <row r="9" spans="1:6" ht="15.75" thickBot="1" x14ac:dyDescent="0.3">
      <c r="A9" s="58" t="s">
        <v>183</v>
      </c>
      <c r="B9" s="59">
        <v>199603.15</v>
      </c>
      <c r="C9" s="59">
        <v>0</v>
      </c>
      <c r="D9" s="60">
        <v>192977.19</v>
      </c>
      <c r="E9" s="61">
        <v>0</v>
      </c>
      <c r="F9" s="62">
        <v>0</v>
      </c>
    </row>
    <row r="11" spans="1:6" x14ac:dyDescent="0.25">
      <c r="A11" s="14"/>
      <c r="B11" s="14"/>
      <c r="C11" s="14"/>
      <c r="D11" s="14"/>
      <c r="E11" s="14"/>
      <c r="F11" s="14"/>
    </row>
    <row r="12" spans="1:6" x14ac:dyDescent="0.25">
      <c r="A12" s="14"/>
      <c r="B12" s="14"/>
      <c r="C12" s="14"/>
      <c r="D12" s="14"/>
      <c r="E12" s="14"/>
      <c r="F12" s="14"/>
    </row>
    <row r="13" spans="1:6" x14ac:dyDescent="0.25">
      <c r="A13" s="14"/>
      <c r="B13" s="14"/>
      <c r="C13" s="14"/>
      <c r="D13" s="14"/>
      <c r="E13" s="14"/>
      <c r="F13" s="14"/>
    </row>
  </sheetData>
  <mergeCells count="1">
    <mergeCell ref="A2:F2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"/>
  <sheetViews>
    <sheetView workbookViewId="0">
      <selection activeCell="G12" sqref="G12"/>
    </sheetView>
  </sheetViews>
  <sheetFormatPr defaultRowHeight="15" x14ac:dyDescent="0.25"/>
  <cols>
    <col min="1" max="1" width="18.7109375" customWidth="1"/>
    <col min="2" max="2" width="15.7109375" customWidth="1"/>
    <col min="3" max="3" width="17.28515625" customWidth="1"/>
    <col min="4" max="4" width="12.140625" customWidth="1"/>
    <col min="5" max="5" width="16" customWidth="1"/>
    <col min="6" max="6" width="11" customWidth="1"/>
    <col min="7" max="7" width="11.5703125" customWidth="1"/>
  </cols>
  <sheetData>
    <row r="1" spans="1:7" ht="18" x14ac:dyDescent="0.25">
      <c r="A1" s="8"/>
      <c r="B1" s="8"/>
      <c r="C1" s="8"/>
      <c r="D1" s="8"/>
      <c r="E1" s="3"/>
      <c r="F1" s="3"/>
      <c r="G1" s="3"/>
    </row>
    <row r="2" spans="1:7" ht="15.75" customHeight="1" x14ac:dyDescent="0.25">
      <c r="A2" s="228" t="s">
        <v>32</v>
      </c>
      <c r="B2" s="228"/>
      <c r="C2" s="228"/>
      <c r="D2" s="228"/>
      <c r="E2" s="228"/>
      <c r="F2" s="228"/>
      <c r="G2" s="228"/>
    </row>
    <row r="3" spans="1:7" ht="18" x14ac:dyDescent="0.25">
      <c r="A3" s="20"/>
      <c r="B3" s="20"/>
      <c r="C3" s="20"/>
      <c r="D3" s="20"/>
      <c r="E3" s="21"/>
      <c r="F3" s="21"/>
      <c r="G3" s="21"/>
    </row>
    <row r="4" spans="1:7" ht="48" x14ac:dyDescent="0.25">
      <c r="A4" s="178" t="s">
        <v>7</v>
      </c>
      <c r="B4" s="178" t="s">
        <v>215</v>
      </c>
      <c r="C4" s="178" t="s">
        <v>188</v>
      </c>
      <c r="D4" s="169" t="s">
        <v>189</v>
      </c>
      <c r="E4" s="178" t="s">
        <v>214</v>
      </c>
      <c r="F4" s="178" t="s">
        <v>16</v>
      </c>
      <c r="G4" s="178" t="s">
        <v>37</v>
      </c>
    </row>
    <row r="5" spans="1:7" x14ac:dyDescent="0.25">
      <c r="A5" s="178">
        <v>1</v>
      </c>
      <c r="B5" s="178">
        <v>2</v>
      </c>
      <c r="C5" s="178">
        <v>3</v>
      </c>
      <c r="D5" s="169">
        <v>4</v>
      </c>
      <c r="E5" s="178">
        <v>5</v>
      </c>
      <c r="F5" s="178" t="s">
        <v>27</v>
      </c>
      <c r="G5" s="178" t="s">
        <v>45</v>
      </c>
    </row>
    <row r="6" spans="1:7" x14ac:dyDescent="0.25">
      <c r="A6" s="158" t="s">
        <v>33</v>
      </c>
      <c r="B6" s="170">
        <v>0</v>
      </c>
      <c r="C6" s="170">
        <v>0</v>
      </c>
      <c r="D6" s="171"/>
      <c r="E6" s="172">
        <v>0</v>
      </c>
      <c r="F6" s="173">
        <v>0</v>
      </c>
      <c r="G6" s="173">
        <v>0</v>
      </c>
    </row>
    <row r="8" spans="1:7" x14ac:dyDescent="0.25">
      <c r="A8" s="17"/>
      <c r="B8" s="17"/>
      <c r="C8" s="17"/>
      <c r="D8" s="17"/>
      <c r="E8" s="17"/>
      <c r="F8" s="17"/>
      <c r="G8" s="17"/>
    </row>
  </sheetData>
  <mergeCells count="1">
    <mergeCell ref="A2:G2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1"/>
  <sheetViews>
    <sheetView zoomScale="110" zoomScaleNormal="110" workbookViewId="0">
      <selection activeCell="H169" sqref="H169:H170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6" width="14" customWidth="1"/>
    <col min="7" max="7" width="13.85546875" customWidth="1"/>
    <col min="8" max="8" width="10.7109375" customWidth="1"/>
    <col min="9" max="9" width="24.28515625" customWidth="1"/>
  </cols>
  <sheetData>
    <row r="1" spans="1:9" ht="18" customHeight="1" x14ac:dyDescent="0.25">
      <c r="A1" s="228" t="s">
        <v>10</v>
      </c>
      <c r="B1" s="228"/>
      <c r="C1" s="228"/>
      <c r="D1" s="228"/>
      <c r="E1" s="228"/>
      <c r="F1" s="228"/>
      <c r="G1" s="228"/>
      <c r="H1" s="228"/>
      <c r="I1" s="10"/>
    </row>
    <row r="2" spans="1:9" ht="18" customHeight="1" x14ac:dyDescent="0.25">
      <c r="A2" s="337" t="s">
        <v>42</v>
      </c>
      <c r="B2" s="337"/>
      <c r="C2" s="337"/>
      <c r="D2" s="337"/>
      <c r="E2" s="337"/>
      <c r="F2" s="337"/>
      <c r="G2" s="337"/>
      <c r="H2" s="337"/>
      <c r="I2" s="3"/>
    </row>
    <row r="3" spans="1:9" ht="15.75" customHeight="1" x14ac:dyDescent="0.25">
      <c r="A3" s="337"/>
      <c r="B3" s="337"/>
      <c r="C3" s="337"/>
      <c r="D3" s="337"/>
      <c r="E3" s="337"/>
      <c r="F3" s="337"/>
      <c r="G3" s="337"/>
      <c r="H3" s="337"/>
    </row>
    <row r="4" spans="1:9" ht="15" customHeight="1" x14ac:dyDescent="0.25">
      <c r="A4" s="338"/>
      <c r="B4" s="338"/>
      <c r="C4" s="338"/>
      <c r="D4" s="338"/>
      <c r="E4" s="338"/>
      <c r="F4" s="338"/>
      <c r="G4" s="338"/>
      <c r="H4" s="338"/>
    </row>
    <row r="5" spans="1:9" ht="23.25" customHeight="1" x14ac:dyDescent="0.25">
      <c r="A5" s="287" t="s">
        <v>176</v>
      </c>
      <c r="B5" s="288"/>
      <c r="C5" s="288"/>
      <c r="D5" s="288"/>
      <c r="E5" s="289"/>
      <c r="F5" s="285" t="s">
        <v>186</v>
      </c>
      <c r="G5" s="285" t="s">
        <v>212</v>
      </c>
      <c r="H5" s="286" t="s">
        <v>177</v>
      </c>
    </row>
    <row r="6" spans="1:9" ht="15" customHeight="1" x14ac:dyDescent="0.25">
      <c r="A6" s="290"/>
      <c r="B6" s="291"/>
      <c r="C6" s="291"/>
      <c r="D6" s="291"/>
      <c r="E6" s="292"/>
      <c r="F6" s="285"/>
      <c r="G6" s="285"/>
      <c r="H6" s="286"/>
    </row>
    <row r="7" spans="1:9" ht="15" customHeight="1" x14ac:dyDescent="0.25">
      <c r="A7" s="302">
        <v>1</v>
      </c>
      <c r="B7" s="302"/>
      <c r="C7" s="302">
        <v>2</v>
      </c>
      <c r="D7" s="302"/>
      <c r="E7" s="302"/>
      <c r="F7" s="107">
        <v>3</v>
      </c>
      <c r="G7" s="108">
        <v>4</v>
      </c>
      <c r="H7" s="107" t="s">
        <v>178</v>
      </c>
    </row>
    <row r="8" spans="1:9" ht="24" customHeight="1" x14ac:dyDescent="0.25">
      <c r="A8" s="303">
        <v>9021</v>
      </c>
      <c r="B8" s="303"/>
      <c r="C8" s="303" t="s">
        <v>111</v>
      </c>
      <c r="D8" s="303"/>
      <c r="E8" s="303"/>
      <c r="F8" s="296"/>
      <c r="G8" s="297"/>
      <c r="H8" s="298"/>
    </row>
    <row r="9" spans="1:9" ht="24" customHeight="1" x14ac:dyDescent="0.25">
      <c r="A9" s="293" t="s">
        <v>112</v>
      </c>
      <c r="B9" s="294"/>
      <c r="C9" s="294"/>
      <c r="D9" s="294"/>
      <c r="E9" s="295"/>
      <c r="F9" s="123">
        <f>F11+F47+F151+F159</f>
        <v>3428235</v>
      </c>
      <c r="G9" s="123">
        <f>G11+G47+G151+G159</f>
        <v>3388646.4100000006</v>
      </c>
      <c r="H9" s="124">
        <f>+IFERROR(G9/F9,)</f>
        <v>0.98845219478828039</v>
      </c>
    </row>
    <row r="10" spans="1:9" ht="15" customHeight="1" x14ac:dyDescent="0.25">
      <c r="A10" s="303" t="s">
        <v>114</v>
      </c>
      <c r="B10" s="303"/>
      <c r="C10" s="303" t="s">
        <v>115</v>
      </c>
      <c r="D10" s="303"/>
      <c r="E10" s="303"/>
      <c r="F10" s="299"/>
      <c r="G10" s="300"/>
      <c r="H10" s="301"/>
    </row>
    <row r="11" spans="1:9" ht="30" customHeight="1" x14ac:dyDescent="0.25">
      <c r="A11" s="309" t="s">
        <v>116</v>
      </c>
      <c r="B11" s="310"/>
      <c r="C11" s="310"/>
      <c r="D11" s="310"/>
      <c r="E11" s="311"/>
      <c r="F11" s="125">
        <f>F12+F38</f>
        <v>2540355</v>
      </c>
      <c r="G11" s="125">
        <f>G12+G38</f>
        <v>2521916.7100000004</v>
      </c>
      <c r="H11" s="126">
        <f t="shared" ref="H11:H50" si="0">+IFERROR(G11/F11,)</f>
        <v>0.99274184513581776</v>
      </c>
    </row>
    <row r="12" spans="1:9" ht="24.95" customHeight="1" x14ac:dyDescent="0.25">
      <c r="A12" s="304" t="s">
        <v>117</v>
      </c>
      <c r="B12" s="304"/>
      <c r="C12" s="304" t="s">
        <v>118</v>
      </c>
      <c r="D12" s="304"/>
      <c r="E12" s="304"/>
      <c r="F12" s="127">
        <f>F13</f>
        <v>173000</v>
      </c>
      <c r="G12" s="127">
        <f>G13</f>
        <v>173000</v>
      </c>
      <c r="H12" s="128">
        <f t="shared" si="0"/>
        <v>1</v>
      </c>
    </row>
    <row r="13" spans="1:9" ht="20.100000000000001" customHeight="1" x14ac:dyDescent="0.25">
      <c r="A13" s="305" t="s">
        <v>202</v>
      </c>
      <c r="B13" s="305"/>
      <c r="C13" s="306" t="s">
        <v>113</v>
      </c>
      <c r="D13" s="306"/>
      <c r="E13" s="306"/>
      <c r="F13" s="130">
        <f>F14+F36</f>
        <v>173000</v>
      </c>
      <c r="G13" s="130">
        <f>G14+G36</f>
        <v>173000</v>
      </c>
      <c r="H13" s="131">
        <f t="shared" si="0"/>
        <v>1</v>
      </c>
    </row>
    <row r="14" spans="1:9" ht="15" customHeight="1" x14ac:dyDescent="0.25">
      <c r="A14" s="308" t="s">
        <v>119</v>
      </c>
      <c r="B14" s="308"/>
      <c r="C14" s="308" t="s">
        <v>12</v>
      </c>
      <c r="D14" s="308"/>
      <c r="E14" s="308"/>
      <c r="F14" s="109">
        <f>SUM(F15:F35)</f>
        <v>171980</v>
      </c>
      <c r="G14" s="109">
        <f>SUM(G15:G35)</f>
        <v>171980</v>
      </c>
      <c r="H14" s="110">
        <f t="shared" si="0"/>
        <v>1</v>
      </c>
    </row>
    <row r="15" spans="1:9" x14ac:dyDescent="0.25">
      <c r="A15" s="307" t="s">
        <v>120</v>
      </c>
      <c r="B15" s="307"/>
      <c r="C15" s="307" t="s">
        <v>26</v>
      </c>
      <c r="D15" s="307"/>
      <c r="E15" s="307"/>
      <c r="F15" s="111">
        <v>10903</v>
      </c>
      <c r="G15" s="112">
        <v>10815.07</v>
      </c>
      <c r="H15" s="113">
        <f t="shared" si="0"/>
        <v>0.99193524717967529</v>
      </c>
    </row>
    <row r="16" spans="1:9" x14ac:dyDescent="0.25">
      <c r="A16" s="307" t="s">
        <v>121</v>
      </c>
      <c r="B16" s="307"/>
      <c r="C16" s="307" t="s">
        <v>71</v>
      </c>
      <c r="D16" s="307"/>
      <c r="E16" s="307"/>
      <c r="F16" s="111">
        <v>906</v>
      </c>
      <c r="G16" s="112">
        <v>905.25</v>
      </c>
      <c r="H16" s="113">
        <f t="shared" si="0"/>
        <v>0.9991721854304636</v>
      </c>
    </row>
    <row r="17" spans="1:8" x14ac:dyDescent="0.25">
      <c r="A17" s="307" t="s">
        <v>122</v>
      </c>
      <c r="B17" s="307"/>
      <c r="C17" s="307" t="s">
        <v>73</v>
      </c>
      <c r="D17" s="307"/>
      <c r="E17" s="307"/>
      <c r="F17" s="111">
        <v>23041</v>
      </c>
      <c r="G17" s="112">
        <v>22842.2</v>
      </c>
      <c r="H17" s="113">
        <f t="shared" si="0"/>
        <v>0.99137190226118665</v>
      </c>
    </row>
    <row r="18" spans="1:8" x14ac:dyDescent="0.25">
      <c r="A18" s="276">
        <v>3222</v>
      </c>
      <c r="B18" s="277"/>
      <c r="C18" s="276" t="s">
        <v>74</v>
      </c>
      <c r="D18" s="281"/>
      <c r="E18" s="277"/>
      <c r="F18" s="111">
        <v>103</v>
      </c>
      <c r="G18" s="112">
        <v>102.78</v>
      </c>
      <c r="H18" s="113">
        <f t="shared" si="0"/>
        <v>0.99786407766990293</v>
      </c>
    </row>
    <row r="19" spans="1:8" ht="15" customHeight="1" x14ac:dyDescent="0.25">
      <c r="A19" s="307" t="s">
        <v>123</v>
      </c>
      <c r="B19" s="307"/>
      <c r="C19" s="307" t="s">
        <v>75</v>
      </c>
      <c r="D19" s="307"/>
      <c r="E19" s="307"/>
      <c r="F19" s="111">
        <v>18823</v>
      </c>
      <c r="G19" s="112">
        <v>18836.45</v>
      </c>
      <c r="H19" s="113">
        <f t="shared" si="0"/>
        <v>1.0007145513467566</v>
      </c>
    </row>
    <row r="20" spans="1:8" x14ac:dyDescent="0.25">
      <c r="A20" s="276">
        <v>3224</v>
      </c>
      <c r="B20" s="277"/>
      <c r="C20" s="307" t="s">
        <v>76</v>
      </c>
      <c r="D20" s="307"/>
      <c r="E20" s="307"/>
      <c r="F20" s="111">
        <v>6800</v>
      </c>
      <c r="G20" s="112">
        <v>6129.18</v>
      </c>
      <c r="H20" s="113">
        <f t="shared" si="0"/>
        <v>0.9013500000000001</v>
      </c>
    </row>
    <row r="21" spans="1:8" x14ac:dyDescent="0.25">
      <c r="A21" s="276" t="s">
        <v>124</v>
      </c>
      <c r="B21" s="277"/>
      <c r="C21" s="307" t="s">
        <v>125</v>
      </c>
      <c r="D21" s="307"/>
      <c r="E21" s="307"/>
      <c r="F21" s="111">
        <v>2780</v>
      </c>
      <c r="G21" s="112">
        <v>2777.52</v>
      </c>
      <c r="H21" s="113">
        <f t="shared" si="0"/>
        <v>0.99910791366906471</v>
      </c>
    </row>
    <row r="22" spans="1:8" x14ac:dyDescent="0.25">
      <c r="A22" s="117">
        <v>3227</v>
      </c>
      <c r="B22" s="118"/>
      <c r="C22" s="276" t="s">
        <v>78</v>
      </c>
      <c r="D22" s="281"/>
      <c r="E22" s="277"/>
      <c r="F22" s="111">
        <v>1369</v>
      </c>
      <c r="G22" s="112">
        <v>1368.21</v>
      </c>
      <c r="H22" s="113">
        <f t="shared" si="0"/>
        <v>0.99942293644996349</v>
      </c>
    </row>
    <row r="23" spans="1:8" x14ac:dyDescent="0.25">
      <c r="A23" s="276" t="s">
        <v>126</v>
      </c>
      <c r="B23" s="277"/>
      <c r="C23" s="307" t="s">
        <v>80</v>
      </c>
      <c r="D23" s="307"/>
      <c r="E23" s="307"/>
      <c r="F23" s="111">
        <v>3950</v>
      </c>
      <c r="G23" s="112">
        <v>3857.94</v>
      </c>
      <c r="H23" s="113">
        <f t="shared" si="0"/>
        <v>0.97669367088607595</v>
      </c>
    </row>
    <row r="24" spans="1:8" x14ac:dyDescent="0.25">
      <c r="A24" s="276">
        <v>3232</v>
      </c>
      <c r="B24" s="277"/>
      <c r="C24" s="307" t="s">
        <v>81</v>
      </c>
      <c r="D24" s="307"/>
      <c r="E24" s="307"/>
      <c r="F24" s="111">
        <v>45855</v>
      </c>
      <c r="G24" s="112">
        <v>47291.14</v>
      </c>
      <c r="H24" s="113">
        <f t="shared" si="0"/>
        <v>1.0313191582161161</v>
      </c>
    </row>
    <row r="25" spans="1:8" x14ac:dyDescent="0.25">
      <c r="A25" s="117">
        <v>3233</v>
      </c>
      <c r="B25" s="118"/>
      <c r="C25" s="276" t="s">
        <v>82</v>
      </c>
      <c r="D25" s="281"/>
      <c r="E25" s="277"/>
      <c r="F25" s="111">
        <v>133</v>
      </c>
      <c r="G25" s="112">
        <v>127.44</v>
      </c>
      <c r="H25" s="113">
        <f t="shared" si="0"/>
        <v>0.95819548872180449</v>
      </c>
    </row>
    <row r="26" spans="1:8" x14ac:dyDescent="0.25">
      <c r="A26" s="276" t="s">
        <v>127</v>
      </c>
      <c r="B26" s="277"/>
      <c r="C26" s="307" t="s">
        <v>83</v>
      </c>
      <c r="D26" s="307"/>
      <c r="E26" s="307"/>
      <c r="F26" s="111">
        <v>23500</v>
      </c>
      <c r="G26" s="112">
        <v>23945.45</v>
      </c>
      <c r="H26" s="113">
        <f t="shared" si="0"/>
        <v>1.0189553191489362</v>
      </c>
    </row>
    <row r="27" spans="1:8" x14ac:dyDescent="0.25">
      <c r="A27" s="276" t="s">
        <v>128</v>
      </c>
      <c r="B27" s="277"/>
      <c r="C27" s="307" t="s">
        <v>84</v>
      </c>
      <c r="D27" s="307"/>
      <c r="E27" s="307"/>
      <c r="F27" s="111">
        <v>1826</v>
      </c>
      <c r="G27" s="112">
        <v>1825.25</v>
      </c>
      <c r="H27" s="113">
        <f t="shared" si="0"/>
        <v>0.99958926615553123</v>
      </c>
    </row>
    <row r="28" spans="1:8" x14ac:dyDescent="0.25">
      <c r="A28" s="276" t="s">
        <v>129</v>
      </c>
      <c r="B28" s="277"/>
      <c r="C28" s="307" t="s">
        <v>85</v>
      </c>
      <c r="D28" s="307"/>
      <c r="E28" s="307"/>
      <c r="F28" s="111">
        <v>3300</v>
      </c>
      <c r="G28" s="112">
        <v>3169.6</v>
      </c>
      <c r="H28" s="113">
        <f t="shared" si="0"/>
        <v>0.9604848484848485</v>
      </c>
    </row>
    <row r="29" spans="1:8" x14ac:dyDescent="0.25">
      <c r="A29" s="276" t="s">
        <v>130</v>
      </c>
      <c r="B29" s="277"/>
      <c r="C29" s="307" t="s">
        <v>86</v>
      </c>
      <c r="D29" s="307"/>
      <c r="E29" s="307"/>
      <c r="F29" s="111">
        <v>1462</v>
      </c>
      <c r="G29" s="112">
        <v>1361.12</v>
      </c>
      <c r="H29" s="113">
        <f t="shared" si="0"/>
        <v>0.93099863201094379</v>
      </c>
    </row>
    <row r="30" spans="1:8" x14ac:dyDescent="0.25">
      <c r="A30" s="276" t="s">
        <v>131</v>
      </c>
      <c r="B30" s="277"/>
      <c r="C30" s="307" t="s">
        <v>87</v>
      </c>
      <c r="D30" s="307"/>
      <c r="E30" s="307"/>
      <c r="F30" s="111">
        <v>4500</v>
      </c>
      <c r="G30" s="112">
        <v>4498.6499999999996</v>
      </c>
      <c r="H30" s="113">
        <f t="shared" si="0"/>
        <v>0.99969999999999992</v>
      </c>
    </row>
    <row r="31" spans="1:8" x14ac:dyDescent="0.25">
      <c r="A31" s="276" t="s">
        <v>132</v>
      </c>
      <c r="B31" s="277"/>
      <c r="C31" s="307" t="s">
        <v>88</v>
      </c>
      <c r="D31" s="307"/>
      <c r="E31" s="307"/>
      <c r="F31" s="111">
        <v>18938</v>
      </c>
      <c r="G31" s="112">
        <v>18700.79</v>
      </c>
      <c r="H31" s="113">
        <f t="shared" si="0"/>
        <v>0.98747439011511251</v>
      </c>
    </row>
    <row r="32" spans="1:8" x14ac:dyDescent="0.25">
      <c r="A32" s="117">
        <v>3292</v>
      </c>
      <c r="B32" s="119"/>
      <c r="C32" s="276" t="s">
        <v>90</v>
      </c>
      <c r="D32" s="281"/>
      <c r="E32" s="277"/>
      <c r="F32" s="111">
        <v>3000</v>
      </c>
      <c r="G32" s="112">
        <v>2636.53</v>
      </c>
      <c r="H32" s="113">
        <f t="shared" si="0"/>
        <v>0.87884333333333342</v>
      </c>
    </row>
    <row r="33" spans="1:8" x14ac:dyDescent="0.25">
      <c r="A33" s="276">
        <v>3293</v>
      </c>
      <c r="B33" s="277"/>
      <c r="C33" s="307" t="s">
        <v>91</v>
      </c>
      <c r="D33" s="307"/>
      <c r="E33" s="307"/>
      <c r="F33" s="111">
        <v>327</v>
      </c>
      <c r="G33" s="112">
        <v>326.70999999999998</v>
      </c>
      <c r="H33" s="113">
        <f t="shared" si="0"/>
        <v>0.99911314984709476</v>
      </c>
    </row>
    <row r="34" spans="1:8" x14ac:dyDescent="0.25">
      <c r="A34" s="276" t="s">
        <v>133</v>
      </c>
      <c r="B34" s="277"/>
      <c r="C34" s="307" t="s">
        <v>134</v>
      </c>
      <c r="D34" s="307"/>
      <c r="E34" s="307"/>
      <c r="F34" s="111">
        <v>364</v>
      </c>
      <c r="G34" s="112">
        <v>345</v>
      </c>
      <c r="H34" s="113">
        <f t="shared" si="0"/>
        <v>0.94780219780219777</v>
      </c>
    </row>
    <row r="35" spans="1:8" x14ac:dyDescent="0.25">
      <c r="A35" s="276" t="s">
        <v>135</v>
      </c>
      <c r="B35" s="277"/>
      <c r="C35" s="307" t="s">
        <v>89</v>
      </c>
      <c r="D35" s="307"/>
      <c r="E35" s="307"/>
      <c r="F35" s="111">
        <v>100</v>
      </c>
      <c r="G35" s="112">
        <v>117.72</v>
      </c>
      <c r="H35" s="113">
        <f t="shared" si="0"/>
        <v>1.1772</v>
      </c>
    </row>
    <row r="36" spans="1:8" x14ac:dyDescent="0.25">
      <c r="A36" s="312" t="s">
        <v>136</v>
      </c>
      <c r="B36" s="313"/>
      <c r="C36" s="308" t="s">
        <v>94</v>
      </c>
      <c r="D36" s="308"/>
      <c r="E36" s="308"/>
      <c r="F36" s="109">
        <f>SUM(F37:F37)</f>
        <v>1020</v>
      </c>
      <c r="G36" s="109">
        <f>SUM(G37:G37)</f>
        <v>1020</v>
      </c>
      <c r="H36" s="110">
        <f t="shared" si="0"/>
        <v>1</v>
      </c>
    </row>
    <row r="37" spans="1:8" x14ac:dyDescent="0.25">
      <c r="A37" s="276" t="s">
        <v>137</v>
      </c>
      <c r="B37" s="277"/>
      <c r="C37" s="307" t="s">
        <v>96</v>
      </c>
      <c r="D37" s="307"/>
      <c r="E37" s="307"/>
      <c r="F37" s="111">
        <v>1020</v>
      </c>
      <c r="G37" s="112">
        <v>1020</v>
      </c>
      <c r="H37" s="113">
        <f t="shared" si="0"/>
        <v>1</v>
      </c>
    </row>
    <row r="38" spans="1:8" ht="24.95" customHeight="1" x14ac:dyDescent="0.25">
      <c r="A38" s="304" t="s">
        <v>138</v>
      </c>
      <c r="B38" s="315"/>
      <c r="C38" s="304" t="s">
        <v>139</v>
      </c>
      <c r="D38" s="316"/>
      <c r="E38" s="315"/>
      <c r="F38" s="127">
        <f>F39</f>
        <v>2367355</v>
      </c>
      <c r="G38" s="127">
        <f>G39</f>
        <v>2348916.7100000004</v>
      </c>
      <c r="H38" s="128">
        <f t="shared" si="0"/>
        <v>0.9922114385041535</v>
      </c>
    </row>
    <row r="39" spans="1:8" ht="20.100000000000001" customHeight="1" x14ac:dyDescent="0.25">
      <c r="A39" s="305" t="s">
        <v>203</v>
      </c>
      <c r="B39" s="305"/>
      <c r="C39" s="306" t="s">
        <v>140</v>
      </c>
      <c r="D39" s="306"/>
      <c r="E39" s="306"/>
      <c r="F39" s="130">
        <f>F40+F44</f>
        <v>2367355</v>
      </c>
      <c r="G39" s="130">
        <f>G40+G44</f>
        <v>2348916.7100000004</v>
      </c>
      <c r="H39" s="131">
        <f t="shared" si="0"/>
        <v>0.9922114385041535</v>
      </c>
    </row>
    <row r="40" spans="1:8" x14ac:dyDescent="0.25">
      <c r="A40" s="312">
        <v>31</v>
      </c>
      <c r="B40" s="313"/>
      <c r="C40" s="312" t="s">
        <v>5</v>
      </c>
      <c r="D40" s="314"/>
      <c r="E40" s="313"/>
      <c r="F40" s="109">
        <f>SUM(F41:F43)</f>
        <v>2326655</v>
      </c>
      <c r="G40" s="109">
        <f>SUM(G41:G43)</f>
        <v>2309773.9900000002</v>
      </c>
      <c r="H40" s="110">
        <f t="shared" si="0"/>
        <v>0.99274451519456053</v>
      </c>
    </row>
    <row r="41" spans="1:8" x14ac:dyDescent="0.25">
      <c r="A41" s="276">
        <v>3111</v>
      </c>
      <c r="B41" s="277"/>
      <c r="C41" s="276" t="s">
        <v>24</v>
      </c>
      <c r="D41" s="281"/>
      <c r="E41" s="277"/>
      <c r="F41" s="111">
        <v>1925000</v>
      </c>
      <c r="G41" s="112">
        <v>1914567.84</v>
      </c>
      <c r="H41" s="113">
        <f t="shared" si="0"/>
        <v>0.9945806961038961</v>
      </c>
    </row>
    <row r="42" spans="1:8" x14ac:dyDescent="0.25">
      <c r="A42" s="307">
        <v>3121</v>
      </c>
      <c r="B42" s="307"/>
      <c r="C42" s="307" t="s">
        <v>67</v>
      </c>
      <c r="D42" s="307"/>
      <c r="E42" s="307"/>
      <c r="F42" s="111">
        <v>85155</v>
      </c>
      <c r="G42" s="112">
        <v>80779.73</v>
      </c>
      <c r="H42" s="113">
        <f t="shared" si="0"/>
        <v>0.94861992836592091</v>
      </c>
    </row>
    <row r="43" spans="1:8" x14ac:dyDescent="0.25">
      <c r="A43" s="307">
        <v>3132</v>
      </c>
      <c r="B43" s="307"/>
      <c r="C43" s="307" t="s">
        <v>69</v>
      </c>
      <c r="D43" s="307"/>
      <c r="E43" s="307"/>
      <c r="F43" s="111">
        <v>316500</v>
      </c>
      <c r="G43" s="112">
        <v>314426.42</v>
      </c>
      <c r="H43" s="113">
        <f t="shared" si="0"/>
        <v>0.99344840442338067</v>
      </c>
    </row>
    <row r="44" spans="1:8" x14ac:dyDescent="0.25">
      <c r="A44" s="308" t="s">
        <v>119</v>
      </c>
      <c r="B44" s="308"/>
      <c r="C44" s="308" t="s">
        <v>12</v>
      </c>
      <c r="D44" s="308"/>
      <c r="E44" s="308"/>
      <c r="F44" s="109">
        <f>SUM(F45:F46)</f>
        <v>40700</v>
      </c>
      <c r="G44" s="109">
        <f>SUM(G45:G46)</f>
        <v>39142.720000000001</v>
      </c>
      <c r="H44" s="110">
        <f t="shared" si="0"/>
        <v>0.96173759213759213</v>
      </c>
    </row>
    <row r="45" spans="1:8" x14ac:dyDescent="0.25">
      <c r="A45" s="307">
        <v>3212</v>
      </c>
      <c r="B45" s="307"/>
      <c r="C45" s="307" t="s">
        <v>141</v>
      </c>
      <c r="D45" s="307"/>
      <c r="E45" s="307"/>
      <c r="F45" s="111">
        <v>38500</v>
      </c>
      <c r="G45" s="112">
        <v>36982.68</v>
      </c>
      <c r="H45" s="113">
        <f t="shared" si="0"/>
        <v>0.96058909090909095</v>
      </c>
    </row>
    <row r="46" spans="1:8" x14ac:dyDescent="0.25">
      <c r="A46" s="307">
        <v>3295</v>
      </c>
      <c r="B46" s="307"/>
      <c r="C46" s="307" t="s">
        <v>93</v>
      </c>
      <c r="D46" s="307"/>
      <c r="E46" s="307"/>
      <c r="F46" s="111">
        <v>2200</v>
      </c>
      <c r="G46" s="112">
        <v>2160.04</v>
      </c>
      <c r="H46" s="113">
        <f t="shared" si="0"/>
        <v>0.98183636363636362</v>
      </c>
    </row>
    <row r="47" spans="1:8" ht="30" customHeight="1" x14ac:dyDescent="0.25">
      <c r="A47" s="309" t="s">
        <v>142</v>
      </c>
      <c r="B47" s="310"/>
      <c r="C47" s="310"/>
      <c r="D47" s="310"/>
      <c r="E47" s="311"/>
      <c r="F47" s="125">
        <f>F48+F94+F113+F117+F125+F139+F143+F147</f>
        <v>850020</v>
      </c>
      <c r="G47" s="125">
        <f>G48+G94+G113+G117+G125+G139+G143+G147</f>
        <v>828916.67999999993</v>
      </c>
      <c r="H47" s="126">
        <f t="shared" si="0"/>
        <v>0.97517314886708539</v>
      </c>
    </row>
    <row r="48" spans="1:8" ht="24.95" customHeight="1" x14ac:dyDescent="0.25">
      <c r="A48" s="317" t="s">
        <v>143</v>
      </c>
      <c r="B48" s="315"/>
      <c r="C48" s="317" t="s">
        <v>144</v>
      </c>
      <c r="D48" s="316"/>
      <c r="E48" s="315"/>
      <c r="F48" s="127">
        <f>F49+F58+F65+F85</f>
        <v>115306</v>
      </c>
      <c r="G48" s="127">
        <f>G49+G58+G65+G85</f>
        <v>111387.03</v>
      </c>
      <c r="H48" s="128">
        <f t="shared" si="0"/>
        <v>0.96601243647338386</v>
      </c>
    </row>
    <row r="49" spans="1:8" ht="20.100000000000001" customHeight="1" x14ac:dyDescent="0.25">
      <c r="A49" s="318" t="s">
        <v>145</v>
      </c>
      <c r="B49" s="319"/>
      <c r="C49" s="320" t="s">
        <v>146</v>
      </c>
      <c r="D49" s="321"/>
      <c r="E49" s="322"/>
      <c r="F49" s="130">
        <f>F50+F56</f>
        <v>87808</v>
      </c>
      <c r="G49" s="130">
        <f>G50+G56</f>
        <v>87378.69</v>
      </c>
      <c r="H49" s="131">
        <f t="shared" si="0"/>
        <v>0.9951108099489796</v>
      </c>
    </row>
    <row r="50" spans="1:8" x14ac:dyDescent="0.25">
      <c r="A50" s="312" t="s">
        <v>119</v>
      </c>
      <c r="B50" s="313"/>
      <c r="C50" s="312" t="s">
        <v>12</v>
      </c>
      <c r="D50" s="314"/>
      <c r="E50" s="313"/>
      <c r="F50" s="109">
        <f>SUM(F51:F55)</f>
        <v>32584</v>
      </c>
      <c r="G50" s="109">
        <f>SUM(G51:G55)</f>
        <v>32514.379999999997</v>
      </c>
      <c r="H50" s="110">
        <f t="shared" si="0"/>
        <v>0.99786336852442914</v>
      </c>
    </row>
    <row r="51" spans="1:8" x14ac:dyDescent="0.25">
      <c r="A51" s="276" t="s">
        <v>123</v>
      </c>
      <c r="B51" s="277"/>
      <c r="C51" s="276" t="s">
        <v>75</v>
      </c>
      <c r="D51" s="281"/>
      <c r="E51" s="277"/>
      <c r="F51" s="111">
        <v>10884</v>
      </c>
      <c r="G51" s="112">
        <v>10883.38</v>
      </c>
      <c r="H51" s="113">
        <f t="shared" ref="H51:H101" si="1">+IFERROR(G51/F51,)</f>
        <v>0.9999430356486585</v>
      </c>
    </row>
    <row r="52" spans="1:8" x14ac:dyDescent="0.25">
      <c r="A52" s="276">
        <v>3232</v>
      </c>
      <c r="B52" s="277"/>
      <c r="C52" s="276" t="s">
        <v>81</v>
      </c>
      <c r="D52" s="281"/>
      <c r="E52" s="277"/>
      <c r="F52" s="111">
        <v>4500</v>
      </c>
      <c r="G52" s="112">
        <v>4500</v>
      </c>
      <c r="H52" s="113">
        <f t="shared" si="1"/>
        <v>1</v>
      </c>
    </row>
    <row r="53" spans="1:8" x14ac:dyDescent="0.25">
      <c r="A53" s="276">
        <v>3239</v>
      </c>
      <c r="B53" s="277"/>
      <c r="C53" s="276" t="s">
        <v>88</v>
      </c>
      <c r="D53" s="281"/>
      <c r="E53" s="277"/>
      <c r="F53" s="111">
        <v>16000</v>
      </c>
      <c r="G53" s="112">
        <v>16000</v>
      </c>
      <c r="H53" s="113">
        <f t="shared" si="1"/>
        <v>1</v>
      </c>
    </row>
    <row r="54" spans="1:8" s="196" customFormat="1" x14ac:dyDescent="0.25">
      <c r="A54" s="276">
        <v>3293</v>
      </c>
      <c r="B54" s="277"/>
      <c r="C54" s="276" t="s">
        <v>91</v>
      </c>
      <c r="D54" s="281"/>
      <c r="E54" s="277"/>
      <c r="F54" s="111">
        <v>700</v>
      </c>
      <c r="G54" s="112">
        <v>631</v>
      </c>
      <c r="H54" s="113">
        <f t="shared" si="1"/>
        <v>0.90142857142857147</v>
      </c>
    </row>
    <row r="55" spans="1:8" s="196" customFormat="1" x14ac:dyDescent="0.25">
      <c r="A55" s="276">
        <v>3299</v>
      </c>
      <c r="B55" s="277"/>
      <c r="C55" s="276" t="s">
        <v>89</v>
      </c>
      <c r="D55" s="281"/>
      <c r="E55" s="277"/>
      <c r="F55" s="111">
        <v>500</v>
      </c>
      <c r="G55" s="112">
        <v>500</v>
      </c>
      <c r="H55" s="113">
        <f t="shared" si="1"/>
        <v>1</v>
      </c>
    </row>
    <row r="56" spans="1:8" ht="19.5" customHeight="1" x14ac:dyDescent="0.25">
      <c r="A56" s="312" t="s">
        <v>147</v>
      </c>
      <c r="B56" s="313"/>
      <c r="C56" s="312" t="s">
        <v>148</v>
      </c>
      <c r="D56" s="314"/>
      <c r="E56" s="313"/>
      <c r="F56" s="109">
        <f>F57</f>
        <v>55224</v>
      </c>
      <c r="G56" s="109">
        <f>G57</f>
        <v>54864.31</v>
      </c>
      <c r="H56" s="110">
        <f t="shared" si="1"/>
        <v>0.99348670867738664</v>
      </c>
    </row>
    <row r="57" spans="1:8" x14ac:dyDescent="0.25">
      <c r="A57" s="117">
        <v>3722</v>
      </c>
      <c r="B57" s="118"/>
      <c r="C57" s="276" t="s">
        <v>149</v>
      </c>
      <c r="D57" s="281"/>
      <c r="E57" s="277"/>
      <c r="F57" s="111">
        <v>55224</v>
      </c>
      <c r="G57" s="112">
        <v>54864.31</v>
      </c>
      <c r="H57" s="113">
        <f t="shared" si="1"/>
        <v>0.99348670867738664</v>
      </c>
    </row>
    <row r="58" spans="1:8" ht="20.100000000000001" customHeight="1" x14ac:dyDescent="0.25">
      <c r="A58" s="318" t="s">
        <v>204</v>
      </c>
      <c r="B58" s="319"/>
      <c r="C58" s="320" t="s">
        <v>150</v>
      </c>
      <c r="D58" s="321"/>
      <c r="E58" s="322"/>
      <c r="F58" s="130">
        <f>F59</f>
        <v>2260</v>
      </c>
      <c r="G58" s="130">
        <f>G59</f>
        <v>2222.5</v>
      </c>
      <c r="H58" s="131">
        <f t="shared" si="1"/>
        <v>0.9834070796460177</v>
      </c>
    </row>
    <row r="59" spans="1:8" x14ac:dyDescent="0.25">
      <c r="A59" s="312" t="s">
        <v>119</v>
      </c>
      <c r="B59" s="313"/>
      <c r="C59" s="312" t="s">
        <v>12</v>
      </c>
      <c r="D59" s="314"/>
      <c r="E59" s="313"/>
      <c r="F59" s="109">
        <f>SUM(F60:F64)</f>
        <v>2260</v>
      </c>
      <c r="G59" s="109">
        <f>SUM(G60:G64)</f>
        <v>2222.5</v>
      </c>
      <c r="H59" s="110">
        <f t="shared" si="1"/>
        <v>0.9834070796460177</v>
      </c>
    </row>
    <row r="60" spans="1:8" s="196" customFormat="1" x14ac:dyDescent="0.25">
      <c r="A60" s="276">
        <v>3221</v>
      </c>
      <c r="B60" s="277"/>
      <c r="C60" s="276" t="s">
        <v>73</v>
      </c>
      <c r="D60" s="281"/>
      <c r="E60" s="277"/>
      <c r="F60" s="111">
        <v>50</v>
      </c>
      <c r="G60" s="111">
        <v>48.48</v>
      </c>
      <c r="H60" s="113">
        <f t="shared" si="1"/>
        <v>0.96959999999999991</v>
      </c>
    </row>
    <row r="61" spans="1:8" x14ac:dyDescent="0.25">
      <c r="A61" s="276">
        <v>3225</v>
      </c>
      <c r="B61" s="277"/>
      <c r="C61" s="276" t="s">
        <v>125</v>
      </c>
      <c r="D61" s="281"/>
      <c r="E61" s="277"/>
      <c r="F61" s="111">
        <v>360</v>
      </c>
      <c r="G61" s="111">
        <v>327.5</v>
      </c>
      <c r="H61" s="113">
        <f t="shared" si="1"/>
        <v>0.90972222222222221</v>
      </c>
    </row>
    <row r="62" spans="1:8" s="196" customFormat="1" x14ac:dyDescent="0.25">
      <c r="A62" s="276">
        <v>3237</v>
      </c>
      <c r="B62" s="277"/>
      <c r="C62" s="276" t="s">
        <v>86</v>
      </c>
      <c r="D62" s="281"/>
      <c r="E62" s="277"/>
      <c r="F62" s="111">
        <v>750</v>
      </c>
      <c r="G62" s="112">
        <v>746.52</v>
      </c>
      <c r="H62" s="113">
        <f t="shared" si="1"/>
        <v>0.99536000000000002</v>
      </c>
    </row>
    <row r="63" spans="1:8" s="196" customFormat="1" x14ac:dyDescent="0.25">
      <c r="A63" s="276">
        <v>3239</v>
      </c>
      <c r="B63" s="277"/>
      <c r="C63" s="276" t="s">
        <v>88</v>
      </c>
      <c r="D63" s="281"/>
      <c r="E63" s="277"/>
      <c r="F63" s="111">
        <v>800</v>
      </c>
      <c r="G63" s="112">
        <v>800</v>
      </c>
      <c r="H63" s="113">
        <f t="shared" si="1"/>
        <v>1</v>
      </c>
    </row>
    <row r="64" spans="1:8" x14ac:dyDescent="0.25">
      <c r="A64" s="276">
        <v>3299</v>
      </c>
      <c r="B64" s="277"/>
      <c r="C64" s="276" t="s">
        <v>89</v>
      </c>
      <c r="D64" s="281"/>
      <c r="E64" s="277"/>
      <c r="F64" s="111">
        <v>300</v>
      </c>
      <c r="G64" s="112">
        <v>300</v>
      </c>
      <c r="H64" s="113">
        <f t="shared" si="1"/>
        <v>1</v>
      </c>
    </row>
    <row r="65" spans="1:8" ht="20.100000000000001" customHeight="1" x14ac:dyDescent="0.25">
      <c r="A65" s="318" t="s">
        <v>205</v>
      </c>
      <c r="B65" s="319"/>
      <c r="C65" s="326" t="s">
        <v>153</v>
      </c>
      <c r="D65" s="327"/>
      <c r="E65" s="328"/>
      <c r="F65" s="132">
        <f>F66+F69+F80+F82</f>
        <v>15988</v>
      </c>
      <c r="G65" s="132">
        <f>G66+G69+G80+G82</f>
        <v>12537.369999999999</v>
      </c>
      <c r="H65" s="133">
        <f t="shared" si="1"/>
        <v>0.78417375531648725</v>
      </c>
    </row>
    <row r="66" spans="1:8" ht="20.100000000000001" customHeight="1" x14ac:dyDescent="0.25">
      <c r="A66" s="312">
        <v>31</v>
      </c>
      <c r="B66" s="313"/>
      <c r="C66" s="312" t="s">
        <v>5</v>
      </c>
      <c r="D66" s="314"/>
      <c r="E66" s="313"/>
      <c r="F66" s="109">
        <f>SUM(F67:F68)</f>
        <v>525</v>
      </c>
      <c r="G66" s="109">
        <f>SUM(G67:G68)</f>
        <v>516.03</v>
      </c>
      <c r="H66" s="110">
        <f t="shared" si="1"/>
        <v>0.98291428571428563</v>
      </c>
    </row>
    <row r="67" spans="1:8" ht="15" customHeight="1" x14ac:dyDescent="0.25">
      <c r="A67" s="276">
        <v>3111</v>
      </c>
      <c r="B67" s="277"/>
      <c r="C67" s="276" t="s">
        <v>24</v>
      </c>
      <c r="D67" s="281"/>
      <c r="E67" s="277"/>
      <c r="F67" s="111">
        <v>450</v>
      </c>
      <c r="G67" s="112">
        <v>442.95</v>
      </c>
      <c r="H67" s="113">
        <f t="shared" si="1"/>
        <v>0.98433333333333328</v>
      </c>
    </row>
    <row r="68" spans="1:8" ht="15" customHeight="1" x14ac:dyDescent="0.25">
      <c r="A68" s="307">
        <v>3132</v>
      </c>
      <c r="B68" s="307"/>
      <c r="C68" s="307" t="s">
        <v>69</v>
      </c>
      <c r="D68" s="307"/>
      <c r="E68" s="307"/>
      <c r="F68" s="111">
        <v>75</v>
      </c>
      <c r="G68" s="112">
        <v>73.08</v>
      </c>
      <c r="H68" s="113">
        <f t="shared" si="1"/>
        <v>0.97439999999999993</v>
      </c>
    </row>
    <row r="69" spans="1:8" x14ac:dyDescent="0.25">
      <c r="A69" s="312" t="s">
        <v>119</v>
      </c>
      <c r="B69" s="313"/>
      <c r="C69" s="312" t="s">
        <v>12</v>
      </c>
      <c r="D69" s="314"/>
      <c r="E69" s="313"/>
      <c r="F69" s="109">
        <f>SUM(F70:F79)</f>
        <v>11107</v>
      </c>
      <c r="G69" s="109">
        <f>SUM(G70:G79)</f>
        <v>7887.05</v>
      </c>
      <c r="H69" s="110">
        <f t="shared" si="1"/>
        <v>0.71009723597731167</v>
      </c>
    </row>
    <row r="70" spans="1:8" x14ac:dyDescent="0.25">
      <c r="A70" s="276">
        <v>3211</v>
      </c>
      <c r="B70" s="277"/>
      <c r="C70" s="276" t="s">
        <v>26</v>
      </c>
      <c r="D70" s="281"/>
      <c r="E70" s="277"/>
      <c r="F70" s="111">
        <v>710</v>
      </c>
      <c r="G70" s="112">
        <v>703.33</v>
      </c>
      <c r="H70" s="113">
        <f t="shared" si="1"/>
        <v>0.99060563380281696</v>
      </c>
    </row>
    <row r="71" spans="1:8" x14ac:dyDescent="0.25">
      <c r="A71" s="276">
        <v>3213</v>
      </c>
      <c r="B71" s="277"/>
      <c r="C71" s="276" t="s">
        <v>71</v>
      </c>
      <c r="D71" s="281"/>
      <c r="E71" s="277"/>
      <c r="F71" s="111">
        <v>100</v>
      </c>
      <c r="G71" s="112">
        <v>100</v>
      </c>
      <c r="H71" s="113">
        <f t="shared" si="1"/>
        <v>1</v>
      </c>
    </row>
    <row r="72" spans="1:8" x14ac:dyDescent="0.25">
      <c r="A72" s="276">
        <v>3221</v>
      </c>
      <c r="B72" s="277"/>
      <c r="C72" s="323" t="s">
        <v>73</v>
      </c>
      <c r="D72" s="324"/>
      <c r="E72" s="325"/>
      <c r="F72" s="111">
        <v>1645</v>
      </c>
      <c r="G72" s="112">
        <v>1359.4</v>
      </c>
      <c r="H72" s="113">
        <f t="shared" si="1"/>
        <v>0.82638297872340427</v>
      </c>
    </row>
    <row r="73" spans="1:8" x14ac:dyDescent="0.25">
      <c r="A73" s="276">
        <v>3223</v>
      </c>
      <c r="B73" s="277"/>
      <c r="C73" s="323" t="s">
        <v>75</v>
      </c>
      <c r="D73" s="324"/>
      <c r="E73" s="325"/>
      <c r="F73" s="111">
        <v>6000</v>
      </c>
      <c r="G73" s="112">
        <v>4314.04</v>
      </c>
      <c r="H73" s="113">
        <f t="shared" si="1"/>
        <v>0.71900666666666668</v>
      </c>
    </row>
    <row r="74" spans="1:8" x14ac:dyDescent="0.25">
      <c r="A74" s="117">
        <v>3225</v>
      </c>
      <c r="B74" s="118"/>
      <c r="C74" s="276" t="s">
        <v>125</v>
      </c>
      <c r="D74" s="281"/>
      <c r="E74" s="277"/>
      <c r="F74" s="111">
        <v>1450</v>
      </c>
      <c r="G74" s="112">
        <v>742.3</v>
      </c>
      <c r="H74" s="113">
        <f t="shared" si="1"/>
        <v>0.51193103448275856</v>
      </c>
    </row>
    <row r="75" spans="1:8" x14ac:dyDescent="0.25">
      <c r="A75" s="276">
        <v>3232</v>
      </c>
      <c r="B75" s="277"/>
      <c r="C75" s="278" t="s">
        <v>81</v>
      </c>
      <c r="D75" s="279"/>
      <c r="E75" s="280"/>
      <c r="F75" s="111">
        <v>200</v>
      </c>
      <c r="G75" s="112">
        <v>0</v>
      </c>
      <c r="H75" s="113">
        <f t="shared" si="1"/>
        <v>0</v>
      </c>
    </row>
    <row r="76" spans="1:8" x14ac:dyDescent="0.25">
      <c r="A76" s="276">
        <v>3234</v>
      </c>
      <c r="B76" s="277"/>
      <c r="C76" s="278" t="s">
        <v>83</v>
      </c>
      <c r="D76" s="279"/>
      <c r="E76" s="280"/>
      <c r="F76" s="111">
        <v>500</v>
      </c>
      <c r="G76" s="112">
        <v>246.36</v>
      </c>
      <c r="H76" s="113">
        <f t="shared" si="1"/>
        <v>0.49272000000000005</v>
      </c>
    </row>
    <row r="77" spans="1:8" s="196" customFormat="1" x14ac:dyDescent="0.25">
      <c r="A77" s="276">
        <v>3235</v>
      </c>
      <c r="B77" s="277"/>
      <c r="C77" s="278" t="s">
        <v>84</v>
      </c>
      <c r="D77" s="279"/>
      <c r="E77" s="280"/>
      <c r="F77" s="111">
        <v>302</v>
      </c>
      <c r="G77" s="112">
        <v>301.62</v>
      </c>
      <c r="H77" s="113">
        <f t="shared" si="1"/>
        <v>0.99874172185430465</v>
      </c>
    </row>
    <row r="78" spans="1:8" s="196" customFormat="1" x14ac:dyDescent="0.25">
      <c r="A78" s="276">
        <v>3238</v>
      </c>
      <c r="B78" s="277"/>
      <c r="C78" s="213" t="s">
        <v>87</v>
      </c>
      <c r="D78" s="214"/>
      <c r="E78" s="215"/>
      <c r="F78" s="111">
        <v>80</v>
      </c>
      <c r="G78" s="112">
        <v>0</v>
      </c>
      <c r="H78" s="113">
        <f t="shared" si="1"/>
        <v>0</v>
      </c>
    </row>
    <row r="79" spans="1:8" x14ac:dyDescent="0.25">
      <c r="A79" s="117">
        <v>3239</v>
      </c>
      <c r="B79" s="118"/>
      <c r="C79" s="278" t="s">
        <v>88</v>
      </c>
      <c r="D79" s="279"/>
      <c r="E79" s="280"/>
      <c r="F79" s="111">
        <v>120</v>
      </c>
      <c r="G79" s="112">
        <v>120</v>
      </c>
      <c r="H79" s="113">
        <f t="shared" si="1"/>
        <v>1</v>
      </c>
    </row>
    <row r="80" spans="1:8" x14ac:dyDescent="0.25">
      <c r="A80" s="312">
        <v>38</v>
      </c>
      <c r="B80" s="313"/>
      <c r="C80" s="312" t="s">
        <v>100</v>
      </c>
      <c r="D80" s="314"/>
      <c r="E80" s="313"/>
      <c r="F80" s="109">
        <f>F81</f>
        <v>1746</v>
      </c>
      <c r="G80" s="109">
        <f>G81</f>
        <v>1746</v>
      </c>
      <c r="H80" s="110">
        <f t="shared" si="1"/>
        <v>1</v>
      </c>
    </row>
    <row r="81" spans="1:8" x14ac:dyDescent="0.25">
      <c r="A81" s="117">
        <v>3812</v>
      </c>
      <c r="B81" s="118"/>
      <c r="C81" s="120" t="s">
        <v>101</v>
      </c>
      <c r="D81" s="121"/>
      <c r="E81" s="122"/>
      <c r="F81" s="111">
        <v>1746</v>
      </c>
      <c r="G81" s="112">
        <v>1746</v>
      </c>
      <c r="H81" s="113">
        <f t="shared" si="1"/>
        <v>1</v>
      </c>
    </row>
    <row r="82" spans="1:8" x14ac:dyDescent="0.25">
      <c r="A82" s="312">
        <v>42</v>
      </c>
      <c r="B82" s="313"/>
      <c r="C82" s="312" t="s">
        <v>102</v>
      </c>
      <c r="D82" s="314"/>
      <c r="E82" s="313"/>
      <c r="F82" s="109">
        <f>SUM(F83:F84)</f>
        <v>2610</v>
      </c>
      <c r="G82" s="109">
        <f>SUM(G83:G84)</f>
        <v>2388.29</v>
      </c>
      <c r="H82" s="110">
        <f t="shared" si="1"/>
        <v>0.91505363984674326</v>
      </c>
    </row>
    <row r="83" spans="1:8" s="196" customFormat="1" x14ac:dyDescent="0.25">
      <c r="A83" s="276">
        <v>4221</v>
      </c>
      <c r="B83" s="277"/>
      <c r="C83" s="276" t="s">
        <v>104</v>
      </c>
      <c r="D83" s="281"/>
      <c r="E83" s="277"/>
      <c r="F83" s="111">
        <v>1000</v>
      </c>
      <c r="G83" s="112">
        <v>687.5</v>
      </c>
      <c r="H83" s="113">
        <f t="shared" si="1"/>
        <v>0.6875</v>
      </c>
    </row>
    <row r="84" spans="1:8" x14ac:dyDescent="0.25">
      <c r="A84" s="276">
        <v>4241</v>
      </c>
      <c r="B84" s="277"/>
      <c r="C84" s="276" t="s">
        <v>110</v>
      </c>
      <c r="D84" s="281"/>
      <c r="E84" s="277"/>
      <c r="F84" s="111">
        <v>1610</v>
      </c>
      <c r="G84" s="112">
        <v>1700.79</v>
      </c>
      <c r="H84" s="113">
        <f t="shared" si="1"/>
        <v>1.0563913043478261</v>
      </c>
    </row>
    <row r="85" spans="1:8" ht="20.100000000000001" customHeight="1" x14ac:dyDescent="0.25">
      <c r="A85" s="318" t="s">
        <v>187</v>
      </c>
      <c r="B85" s="319"/>
      <c r="C85" s="326" t="s">
        <v>151</v>
      </c>
      <c r="D85" s="327"/>
      <c r="E85" s="328"/>
      <c r="F85" s="132">
        <f>F86+F90</f>
        <v>9250</v>
      </c>
      <c r="G85" s="132">
        <f>G86+G90</f>
        <v>9248.4699999999993</v>
      </c>
      <c r="H85" s="133">
        <f t="shared" ref="H85:H93" si="2">+IFERROR(G85/F85,)</f>
        <v>0.99983459459459456</v>
      </c>
    </row>
    <row r="86" spans="1:8" x14ac:dyDescent="0.25">
      <c r="A86" s="312" t="s">
        <v>119</v>
      </c>
      <c r="B86" s="313"/>
      <c r="C86" s="312" t="s">
        <v>12</v>
      </c>
      <c r="D86" s="314"/>
      <c r="E86" s="313"/>
      <c r="F86" s="109">
        <f>SUM(F87:F89)</f>
        <v>3971</v>
      </c>
      <c r="G86" s="109">
        <f>SUM(G87:G89)</f>
        <v>3969.99</v>
      </c>
      <c r="H86" s="110">
        <f t="shared" si="2"/>
        <v>0.99974565600604381</v>
      </c>
    </row>
    <row r="87" spans="1:8" ht="15" customHeight="1" x14ac:dyDescent="0.25">
      <c r="A87" s="276">
        <v>3221</v>
      </c>
      <c r="B87" s="277"/>
      <c r="C87" s="323" t="s">
        <v>73</v>
      </c>
      <c r="D87" s="324"/>
      <c r="E87" s="325"/>
      <c r="F87" s="111">
        <v>1828</v>
      </c>
      <c r="G87" s="112">
        <v>1827.08</v>
      </c>
      <c r="H87" s="113">
        <f t="shared" si="2"/>
        <v>0.99949671772428883</v>
      </c>
    </row>
    <row r="88" spans="1:8" x14ac:dyDescent="0.25">
      <c r="A88" s="182">
        <v>3225</v>
      </c>
      <c r="B88" s="183"/>
      <c r="C88" s="276" t="s">
        <v>125</v>
      </c>
      <c r="D88" s="281"/>
      <c r="E88" s="277"/>
      <c r="F88" s="111">
        <v>1993</v>
      </c>
      <c r="G88" s="112">
        <v>1992.91</v>
      </c>
      <c r="H88" s="113">
        <f t="shared" si="2"/>
        <v>0.99995484194681394</v>
      </c>
    </row>
    <row r="89" spans="1:8" s="196" customFormat="1" x14ac:dyDescent="0.25">
      <c r="A89" s="276">
        <v>3239</v>
      </c>
      <c r="B89" s="277"/>
      <c r="C89" s="276" t="s">
        <v>88</v>
      </c>
      <c r="D89" s="281"/>
      <c r="E89" s="277"/>
      <c r="F89" s="111">
        <v>150</v>
      </c>
      <c r="G89" s="112">
        <v>150</v>
      </c>
      <c r="H89" s="113">
        <f t="shared" si="2"/>
        <v>1</v>
      </c>
    </row>
    <row r="90" spans="1:8" x14ac:dyDescent="0.25">
      <c r="A90" s="312">
        <v>42</v>
      </c>
      <c r="B90" s="313"/>
      <c r="C90" s="312" t="s">
        <v>102</v>
      </c>
      <c r="D90" s="314"/>
      <c r="E90" s="313"/>
      <c r="F90" s="109">
        <f>SUM(F91:F93)</f>
        <v>5279</v>
      </c>
      <c r="G90" s="109">
        <f>SUM(G91:G93)</f>
        <v>5278.48</v>
      </c>
      <c r="H90" s="110">
        <f t="shared" si="2"/>
        <v>0.99990149649554827</v>
      </c>
    </row>
    <row r="91" spans="1:8" x14ac:dyDescent="0.25">
      <c r="A91" s="276">
        <v>4221</v>
      </c>
      <c r="B91" s="277"/>
      <c r="C91" s="276" t="s">
        <v>104</v>
      </c>
      <c r="D91" s="281"/>
      <c r="E91" s="277"/>
      <c r="F91" s="111">
        <v>3107</v>
      </c>
      <c r="G91" s="112">
        <v>3106.99</v>
      </c>
      <c r="H91" s="113">
        <f t="shared" si="2"/>
        <v>0.99999678146121651</v>
      </c>
    </row>
    <row r="92" spans="1:8" x14ac:dyDescent="0.25">
      <c r="A92" s="276">
        <v>4222</v>
      </c>
      <c r="B92" s="277"/>
      <c r="C92" s="276" t="s">
        <v>105</v>
      </c>
      <c r="D92" s="281"/>
      <c r="E92" s="277"/>
      <c r="F92" s="111">
        <v>1473</v>
      </c>
      <c r="G92" s="112">
        <v>1472.49</v>
      </c>
      <c r="H92" s="113">
        <f t="shared" si="2"/>
        <v>0.99965376782077398</v>
      </c>
    </row>
    <row r="93" spans="1:8" x14ac:dyDescent="0.25">
      <c r="A93" s="276">
        <v>4227</v>
      </c>
      <c r="B93" s="277"/>
      <c r="C93" s="276" t="s">
        <v>108</v>
      </c>
      <c r="D93" s="281"/>
      <c r="E93" s="277"/>
      <c r="F93" s="111">
        <v>699</v>
      </c>
      <c r="G93" s="112">
        <v>699</v>
      </c>
      <c r="H93" s="113">
        <f t="shared" si="2"/>
        <v>1</v>
      </c>
    </row>
    <row r="94" spans="1:8" ht="24.95" customHeight="1" x14ac:dyDescent="0.25">
      <c r="A94" s="317" t="s">
        <v>154</v>
      </c>
      <c r="B94" s="315"/>
      <c r="C94" s="317" t="s">
        <v>155</v>
      </c>
      <c r="D94" s="316"/>
      <c r="E94" s="315"/>
      <c r="F94" s="127">
        <f>F95+F102+F111</f>
        <v>227622</v>
      </c>
      <c r="G94" s="127">
        <f>G95+G102+G111</f>
        <v>222316.65</v>
      </c>
      <c r="H94" s="128">
        <f t="shared" si="1"/>
        <v>0.97669227930516378</v>
      </c>
    </row>
    <row r="95" spans="1:8" ht="20.100000000000001" customHeight="1" x14ac:dyDescent="0.25">
      <c r="A95" s="305" t="s">
        <v>145</v>
      </c>
      <c r="B95" s="305"/>
      <c r="C95" s="306" t="s">
        <v>146</v>
      </c>
      <c r="D95" s="306"/>
      <c r="E95" s="306"/>
      <c r="F95" s="130">
        <f>F96+F100</f>
        <v>167622</v>
      </c>
      <c r="G95" s="130">
        <f>G96+G100</f>
        <v>166160.81</v>
      </c>
      <c r="H95" s="131">
        <f t="shared" si="1"/>
        <v>0.99128282683657276</v>
      </c>
    </row>
    <row r="96" spans="1:8" x14ac:dyDescent="0.25">
      <c r="A96" s="312">
        <v>31</v>
      </c>
      <c r="B96" s="313"/>
      <c r="C96" s="312" t="s">
        <v>5</v>
      </c>
      <c r="D96" s="314"/>
      <c r="E96" s="313"/>
      <c r="F96" s="114">
        <f>SUM(F97:F99)</f>
        <v>166512</v>
      </c>
      <c r="G96" s="114">
        <f>SUM(G97:G99)</f>
        <v>165063.10999999999</v>
      </c>
      <c r="H96" s="110">
        <f t="shared" si="1"/>
        <v>0.99129858508696067</v>
      </c>
    </row>
    <row r="97" spans="1:8" x14ac:dyDescent="0.25">
      <c r="A97" s="276">
        <v>3111</v>
      </c>
      <c r="B97" s="277"/>
      <c r="C97" s="276" t="s">
        <v>24</v>
      </c>
      <c r="D97" s="281"/>
      <c r="E97" s="277"/>
      <c r="F97" s="111">
        <v>138000</v>
      </c>
      <c r="G97" s="112">
        <v>136756.76999999999</v>
      </c>
      <c r="H97" s="113">
        <f t="shared" si="1"/>
        <v>0.99099108695652172</v>
      </c>
    </row>
    <row r="98" spans="1:8" x14ac:dyDescent="0.25">
      <c r="A98" s="307">
        <v>3121</v>
      </c>
      <c r="B98" s="307"/>
      <c r="C98" s="307" t="s">
        <v>67</v>
      </c>
      <c r="D98" s="307"/>
      <c r="E98" s="307"/>
      <c r="F98" s="111">
        <v>5742</v>
      </c>
      <c r="G98" s="112">
        <v>5741.44</v>
      </c>
      <c r="H98" s="113">
        <f t="shared" si="1"/>
        <v>0.99990247300592117</v>
      </c>
    </row>
    <row r="99" spans="1:8" x14ac:dyDescent="0.25">
      <c r="A99" s="276">
        <v>3132</v>
      </c>
      <c r="B99" s="277"/>
      <c r="C99" s="276" t="s">
        <v>69</v>
      </c>
      <c r="D99" s="281"/>
      <c r="E99" s="277"/>
      <c r="F99" s="111">
        <v>22770</v>
      </c>
      <c r="G99" s="112">
        <v>22564.9</v>
      </c>
      <c r="H99" s="113">
        <f t="shared" si="1"/>
        <v>0.9909925340360124</v>
      </c>
    </row>
    <row r="100" spans="1:8" x14ac:dyDescent="0.25">
      <c r="A100" s="308" t="s">
        <v>119</v>
      </c>
      <c r="B100" s="308"/>
      <c r="C100" s="308" t="s">
        <v>12</v>
      </c>
      <c r="D100" s="308"/>
      <c r="E100" s="308"/>
      <c r="F100" s="109">
        <f>F101</f>
        <v>1110</v>
      </c>
      <c r="G100" s="109">
        <f>G101</f>
        <v>1097.7</v>
      </c>
      <c r="H100" s="110">
        <f t="shared" si="1"/>
        <v>0.98891891891891892</v>
      </c>
    </row>
    <row r="101" spans="1:8" x14ac:dyDescent="0.25">
      <c r="A101" s="276">
        <v>3212</v>
      </c>
      <c r="B101" s="277"/>
      <c r="C101" s="330" t="s">
        <v>141</v>
      </c>
      <c r="D101" s="331"/>
      <c r="E101" s="332"/>
      <c r="F101" s="111">
        <v>1110</v>
      </c>
      <c r="G101" s="112">
        <v>1097.7</v>
      </c>
      <c r="H101" s="113">
        <f t="shared" si="1"/>
        <v>0.98891891891891892</v>
      </c>
    </row>
    <row r="102" spans="1:8" ht="18.75" customHeight="1" x14ac:dyDescent="0.25">
      <c r="A102" s="305" t="s">
        <v>205</v>
      </c>
      <c r="B102" s="305"/>
      <c r="C102" s="329" t="s">
        <v>153</v>
      </c>
      <c r="D102" s="329"/>
      <c r="E102" s="329"/>
      <c r="F102" s="132">
        <f>F103</f>
        <v>57500</v>
      </c>
      <c r="G102" s="132">
        <f>G103</f>
        <v>54900.079999999994</v>
      </c>
      <c r="H102" s="133">
        <f t="shared" ref="H102:H143" si="3">+IFERROR(G102/F102,)</f>
        <v>0.95478399999999986</v>
      </c>
    </row>
    <row r="103" spans="1:8" ht="15" customHeight="1" x14ac:dyDescent="0.25">
      <c r="A103" s="312" t="s">
        <v>119</v>
      </c>
      <c r="B103" s="313"/>
      <c r="C103" s="312" t="s">
        <v>12</v>
      </c>
      <c r="D103" s="314"/>
      <c r="E103" s="313"/>
      <c r="F103" s="109">
        <f>SUM(F104:F110)</f>
        <v>57500</v>
      </c>
      <c r="G103" s="109">
        <f>SUM(G104:G110)</f>
        <v>54900.079999999994</v>
      </c>
      <c r="H103" s="110">
        <f t="shared" si="3"/>
        <v>0.95478399999999986</v>
      </c>
    </row>
    <row r="104" spans="1:8" x14ac:dyDescent="0.25">
      <c r="A104" s="276" t="s">
        <v>122</v>
      </c>
      <c r="B104" s="277"/>
      <c r="C104" s="276" t="s">
        <v>179</v>
      </c>
      <c r="D104" s="281"/>
      <c r="E104" s="277"/>
      <c r="F104" s="111">
        <v>2188</v>
      </c>
      <c r="G104" s="112">
        <v>2121.0500000000002</v>
      </c>
      <c r="H104" s="113">
        <f t="shared" si="3"/>
        <v>0.96940127970749557</v>
      </c>
    </row>
    <row r="105" spans="1:8" x14ac:dyDescent="0.25">
      <c r="A105" s="117">
        <v>3222</v>
      </c>
      <c r="B105" s="118"/>
      <c r="C105" s="276" t="s">
        <v>74</v>
      </c>
      <c r="D105" s="281"/>
      <c r="E105" s="277"/>
      <c r="F105" s="111">
        <v>36000</v>
      </c>
      <c r="G105" s="112">
        <v>35732.79</v>
      </c>
      <c r="H105" s="113">
        <f t="shared" si="3"/>
        <v>0.9925775</v>
      </c>
    </row>
    <row r="106" spans="1:8" x14ac:dyDescent="0.25">
      <c r="A106" s="117">
        <v>3225</v>
      </c>
      <c r="B106" s="118"/>
      <c r="C106" s="276" t="s">
        <v>125</v>
      </c>
      <c r="D106" s="281"/>
      <c r="E106" s="277"/>
      <c r="F106" s="111">
        <v>1100</v>
      </c>
      <c r="G106" s="112">
        <v>1042.0899999999999</v>
      </c>
      <c r="H106" s="113">
        <f t="shared" si="3"/>
        <v>0.94735454545454534</v>
      </c>
    </row>
    <row r="107" spans="1:8" x14ac:dyDescent="0.25">
      <c r="A107" s="276">
        <v>3227</v>
      </c>
      <c r="B107" s="277"/>
      <c r="C107" s="276" t="s">
        <v>156</v>
      </c>
      <c r="D107" s="281"/>
      <c r="E107" s="277"/>
      <c r="F107" s="111">
        <v>400</v>
      </c>
      <c r="G107" s="112">
        <v>397.85</v>
      </c>
      <c r="H107" s="113">
        <f t="shared" si="3"/>
        <v>0.99462500000000009</v>
      </c>
    </row>
    <row r="108" spans="1:8" x14ac:dyDescent="0.25">
      <c r="A108" s="276">
        <v>3232</v>
      </c>
      <c r="B108" s="277"/>
      <c r="C108" s="276" t="s">
        <v>81</v>
      </c>
      <c r="D108" s="281"/>
      <c r="E108" s="277"/>
      <c r="F108" s="111">
        <v>16747</v>
      </c>
      <c r="G108" s="112">
        <v>14380.1</v>
      </c>
      <c r="H108" s="113">
        <f t="shared" si="3"/>
        <v>0.8586672239804144</v>
      </c>
    </row>
    <row r="109" spans="1:8" x14ac:dyDescent="0.25">
      <c r="A109" s="276">
        <v>3236</v>
      </c>
      <c r="B109" s="277"/>
      <c r="C109" s="276" t="s">
        <v>85</v>
      </c>
      <c r="D109" s="281"/>
      <c r="E109" s="277"/>
      <c r="F109" s="111">
        <v>900</v>
      </c>
      <c r="G109" s="112">
        <v>927.75</v>
      </c>
      <c r="H109" s="113">
        <f t="shared" ref="H109" si="4">+IFERROR(G109/F109,)</f>
        <v>1.0308333333333333</v>
      </c>
    </row>
    <row r="110" spans="1:8" x14ac:dyDescent="0.25">
      <c r="A110" s="276">
        <v>3238</v>
      </c>
      <c r="B110" s="277"/>
      <c r="C110" s="276" t="s">
        <v>87</v>
      </c>
      <c r="D110" s="281"/>
      <c r="E110" s="277"/>
      <c r="F110" s="111">
        <v>165</v>
      </c>
      <c r="G110" s="112">
        <v>298.45</v>
      </c>
      <c r="H110" s="113">
        <f t="shared" si="3"/>
        <v>1.8087878787878786</v>
      </c>
    </row>
    <row r="111" spans="1:8" s="196" customFormat="1" x14ac:dyDescent="0.25">
      <c r="A111" s="282">
        <v>42</v>
      </c>
      <c r="B111" s="283"/>
      <c r="C111" s="282" t="s">
        <v>102</v>
      </c>
      <c r="D111" s="284"/>
      <c r="E111" s="283"/>
      <c r="F111" s="216">
        <f>SUM(F112:F112)</f>
        <v>2500</v>
      </c>
      <c r="G111" s="216">
        <f>SUM(G112:G112)</f>
        <v>1255.76</v>
      </c>
      <c r="H111" s="217">
        <f t="shared" si="3"/>
        <v>0.50230399999999997</v>
      </c>
    </row>
    <row r="112" spans="1:8" s="196" customFormat="1" x14ac:dyDescent="0.25">
      <c r="A112" s="276">
        <v>4221</v>
      </c>
      <c r="B112" s="277"/>
      <c r="C112" s="276" t="s">
        <v>104</v>
      </c>
      <c r="D112" s="281"/>
      <c r="E112" s="277"/>
      <c r="F112" s="111">
        <v>2500</v>
      </c>
      <c r="G112" s="112">
        <v>1255.76</v>
      </c>
      <c r="H112" s="113">
        <f t="shared" si="3"/>
        <v>0.50230399999999997</v>
      </c>
    </row>
    <row r="113" spans="1:8" ht="24.95" customHeight="1" x14ac:dyDescent="0.25">
      <c r="A113" s="304" t="s">
        <v>157</v>
      </c>
      <c r="B113" s="304"/>
      <c r="C113" s="304" t="s">
        <v>158</v>
      </c>
      <c r="D113" s="304"/>
      <c r="E113" s="304"/>
      <c r="F113" s="127">
        <f t="shared" ref="F113:G115" si="5">F114</f>
        <v>53300</v>
      </c>
      <c r="G113" s="127">
        <f t="shared" si="5"/>
        <v>53278.23</v>
      </c>
      <c r="H113" s="128">
        <f t="shared" si="3"/>
        <v>0.99959155722326465</v>
      </c>
    </row>
    <row r="114" spans="1:8" ht="20.100000000000001" customHeight="1" x14ac:dyDescent="0.25">
      <c r="A114" s="305" t="s">
        <v>145</v>
      </c>
      <c r="B114" s="305"/>
      <c r="C114" s="306" t="s">
        <v>146</v>
      </c>
      <c r="D114" s="306"/>
      <c r="E114" s="306"/>
      <c r="F114" s="130">
        <f t="shared" si="5"/>
        <v>53300</v>
      </c>
      <c r="G114" s="130">
        <f t="shared" si="5"/>
        <v>53278.23</v>
      </c>
      <c r="H114" s="131">
        <f t="shared" si="3"/>
        <v>0.99959155722326465</v>
      </c>
    </row>
    <row r="115" spans="1:8" x14ac:dyDescent="0.25">
      <c r="A115" s="308">
        <v>32</v>
      </c>
      <c r="B115" s="308"/>
      <c r="C115" s="308" t="s">
        <v>12</v>
      </c>
      <c r="D115" s="308"/>
      <c r="E115" s="308"/>
      <c r="F115" s="109">
        <f t="shared" si="5"/>
        <v>53300</v>
      </c>
      <c r="G115" s="109">
        <f t="shared" si="5"/>
        <v>53278.23</v>
      </c>
      <c r="H115" s="110">
        <f t="shared" si="3"/>
        <v>0.99959155722326465</v>
      </c>
    </row>
    <row r="116" spans="1:8" x14ac:dyDescent="0.25">
      <c r="A116" s="276">
        <v>3232</v>
      </c>
      <c r="B116" s="277"/>
      <c r="C116" s="307" t="s">
        <v>81</v>
      </c>
      <c r="D116" s="307"/>
      <c r="E116" s="307"/>
      <c r="F116" s="111">
        <v>53300</v>
      </c>
      <c r="G116" s="112">
        <v>53278.23</v>
      </c>
      <c r="H116" s="113">
        <f t="shared" si="3"/>
        <v>0.99959155722326465</v>
      </c>
    </row>
    <row r="117" spans="1:8" ht="24.95" customHeight="1" x14ac:dyDescent="0.25">
      <c r="A117" s="304" t="s">
        <v>159</v>
      </c>
      <c r="B117" s="304"/>
      <c r="C117" s="304" t="s">
        <v>160</v>
      </c>
      <c r="D117" s="304"/>
      <c r="E117" s="304"/>
      <c r="F117" s="127">
        <f t="shared" ref="F117:G117" si="6">F118</f>
        <v>30370</v>
      </c>
      <c r="G117" s="127">
        <f t="shared" si="6"/>
        <v>27386.36</v>
      </c>
      <c r="H117" s="128">
        <f t="shared" si="3"/>
        <v>0.90175699703654921</v>
      </c>
    </row>
    <row r="118" spans="1:8" ht="20.100000000000001" customHeight="1" x14ac:dyDescent="0.25">
      <c r="A118" s="305" t="s">
        <v>145</v>
      </c>
      <c r="B118" s="305"/>
      <c r="C118" s="306" t="s">
        <v>146</v>
      </c>
      <c r="D118" s="306"/>
      <c r="E118" s="306"/>
      <c r="F118" s="130">
        <f>F119+F123</f>
        <v>30370</v>
      </c>
      <c r="G118" s="130">
        <f>G119+G123</f>
        <v>27386.36</v>
      </c>
      <c r="H118" s="131">
        <f t="shared" si="3"/>
        <v>0.90175699703654921</v>
      </c>
    </row>
    <row r="119" spans="1:8" x14ac:dyDescent="0.25">
      <c r="A119" s="308">
        <v>31</v>
      </c>
      <c r="B119" s="308"/>
      <c r="C119" s="308" t="s">
        <v>5</v>
      </c>
      <c r="D119" s="308"/>
      <c r="E119" s="308"/>
      <c r="F119" s="109">
        <f>SUM(F120:F122)</f>
        <v>28100</v>
      </c>
      <c r="G119" s="109">
        <f>SUM(G120:G122)</f>
        <v>25137.84</v>
      </c>
      <c r="H119" s="110">
        <f t="shared" si="3"/>
        <v>0.89458505338078287</v>
      </c>
    </row>
    <row r="120" spans="1:8" x14ac:dyDescent="0.25">
      <c r="A120" s="276">
        <v>3111</v>
      </c>
      <c r="B120" s="277"/>
      <c r="C120" s="276" t="s">
        <v>24</v>
      </c>
      <c r="D120" s="281"/>
      <c r="E120" s="277"/>
      <c r="F120" s="111">
        <v>23500</v>
      </c>
      <c r="G120" s="112">
        <v>21507.34</v>
      </c>
      <c r="H120" s="113">
        <f t="shared" si="3"/>
        <v>0.91520595744680855</v>
      </c>
    </row>
    <row r="121" spans="1:8" x14ac:dyDescent="0.25">
      <c r="A121" s="276">
        <v>3121</v>
      </c>
      <c r="B121" s="277"/>
      <c r="C121" s="276" t="s">
        <v>67</v>
      </c>
      <c r="D121" s="281"/>
      <c r="E121" s="277"/>
      <c r="F121" s="111">
        <v>1300</v>
      </c>
      <c r="G121" s="112">
        <v>700</v>
      </c>
      <c r="H121" s="113">
        <f t="shared" si="3"/>
        <v>0.53846153846153844</v>
      </c>
    </row>
    <row r="122" spans="1:8" x14ac:dyDescent="0.25">
      <c r="A122" s="276">
        <v>3132</v>
      </c>
      <c r="B122" s="277"/>
      <c r="C122" s="276" t="s">
        <v>69</v>
      </c>
      <c r="D122" s="281"/>
      <c r="E122" s="277"/>
      <c r="F122" s="111">
        <v>3300</v>
      </c>
      <c r="G122" s="112">
        <v>2930.5</v>
      </c>
      <c r="H122" s="113">
        <f t="shared" si="3"/>
        <v>0.88803030303030306</v>
      </c>
    </row>
    <row r="123" spans="1:8" x14ac:dyDescent="0.25">
      <c r="A123" s="308" t="s">
        <v>119</v>
      </c>
      <c r="B123" s="308"/>
      <c r="C123" s="308" t="s">
        <v>12</v>
      </c>
      <c r="D123" s="308"/>
      <c r="E123" s="308"/>
      <c r="F123" s="109">
        <f>F124</f>
        <v>2270</v>
      </c>
      <c r="G123" s="109">
        <f>G124</f>
        <v>2248.52</v>
      </c>
      <c r="H123" s="110">
        <f t="shared" si="3"/>
        <v>0.99053744493392071</v>
      </c>
    </row>
    <row r="124" spans="1:8" x14ac:dyDescent="0.25">
      <c r="A124" s="276">
        <v>3212</v>
      </c>
      <c r="B124" s="277"/>
      <c r="C124" s="330" t="s">
        <v>141</v>
      </c>
      <c r="D124" s="331"/>
      <c r="E124" s="332"/>
      <c r="F124" s="111">
        <v>2270</v>
      </c>
      <c r="G124" s="112">
        <v>2248.52</v>
      </c>
      <c r="H124" s="113">
        <f t="shared" si="3"/>
        <v>0.99053744493392071</v>
      </c>
    </row>
    <row r="125" spans="1:8" ht="24.95" customHeight="1" x14ac:dyDescent="0.25">
      <c r="A125" s="304" t="s">
        <v>161</v>
      </c>
      <c r="B125" s="304"/>
      <c r="C125" s="304" t="s">
        <v>162</v>
      </c>
      <c r="D125" s="304"/>
      <c r="E125" s="304"/>
      <c r="F125" s="127">
        <f>F126+F133</f>
        <v>209659</v>
      </c>
      <c r="G125" s="127">
        <f>G126+G133</f>
        <v>207546.08000000002</v>
      </c>
      <c r="H125" s="128">
        <f t="shared" si="3"/>
        <v>0.98992211161934385</v>
      </c>
    </row>
    <row r="126" spans="1:8" ht="20.100000000000001" customHeight="1" x14ac:dyDescent="0.25">
      <c r="A126" s="305" t="s">
        <v>145</v>
      </c>
      <c r="B126" s="305"/>
      <c r="C126" s="306" t="s">
        <v>146</v>
      </c>
      <c r="D126" s="306"/>
      <c r="E126" s="306"/>
      <c r="F126" s="130">
        <f>F127+F131</f>
        <v>149671</v>
      </c>
      <c r="G126" s="130">
        <f>G127+G131</f>
        <v>147558.08000000002</v>
      </c>
      <c r="H126" s="131">
        <f t="shared" si="3"/>
        <v>0.9858829031676144</v>
      </c>
    </row>
    <row r="127" spans="1:8" x14ac:dyDescent="0.25">
      <c r="A127" s="308">
        <v>31</v>
      </c>
      <c r="B127" s="308"/>
      <c r="C127" s="308" t="s">
        <v>5</v>
      </c>
      <c r="D127" s="308"/>
      <c r="E127" s="308"/>
      <c r="F127" s="109">
        <f>SUM(F128:F130)</f>
        <v>148321</v>
      </c>
      <c r="G127" s="109">
        <f>SUM(G128:G130)</f>
        <v>147475.85</v>
      </c>
      <c r="H127" s="110">
        <f t="shared" si="3"/>
        <v>0.9943018857747723</v>
      </c>
    </row>
    <row r="128" spans="1:8" x14ac:dyDescent="0.25">
      <c r="A128" s="276">
        <v>3111</v>
      </c>
      <c r="B128" s="277"/>
      <c r="C128" s="276" t="s">
        <v>24</v>
      </c>
      <c r="D128" s="281"/>
      <c r="E128" s="277"/>
      <c r="F128" s="111">
        <v>116500</v>
      </c>
      <c r="G128" s="112">
        <v>115776.45</v>
      </c>
      <c r="H128" s="113">
        <f t="shared" si="3"/>
        <v>0.99378927038626608</v>
      </c>
    </row>
    <row r="129" spans="1:8" x14ac:dyDescent="0.25">
      <c r="A129" s="307">
        <v>3121</v>
      </c>
      <c r="B129" s="307"/>
      <c r="C129" s="307" t="s">
        <v>67</v>
      </c>
      <c r="D129" s="307"/>
      <c r="E129" s="307"/>
      <c r="F129" s="111">
        <v>12521</v>
      </c>
      <c r="G129" s="112">
        <v>12520.72</v>
      </c>
      <c r="H129" s="110">
        <f t="shared" si="3"/>
        <v>0.99997763756888425</v>
      </c>
    </row>
    <row r="130" spans="1:8" x14ac:dyDescent="0.25">
      <c r="A130" s="117">
        <v>3132</v>
      </c>
      <c r="B130" s="118"/>
      <c r="C130" s="276" t="s">
        <v>69</v>
      </c>
      <c r="D130" s="281"/>
      <c r="E130" s="277"/>
      <c r="F130" s="111">
        <v>19300</v>
      </c>
      <c r="G130" s="112">
        <v>19178.68</v>
      </c>
      <c r="H130" s="113">
        <f t="shared" si="3"/>
        <v>0.99371398963730573</v>
      </c>
    </row>
    <row r="131" spans="1:8" x14ac:dyDescent="0.25">
      <c r="A131" s="308" t="s">
        <v>119</v>
      </c>
      <c r="B131" s="308"/>
      <c r="C131" s="308" t="s">
        <v>12</v>
      </c>
      <c r="D131" s="308"/>
      <c r="E131" s="308"/>
      <c r="F131" s="109">
        <f>F132</f>
        <v>1350</v>
      </c>
      <c r="G131" s="109">
        <f>G132</f>
        <v>82.23</v>
      </c>
      <c r="H131" s="110">
        <f t="shared" si="3"/>
        <v>6.0911111111111117E-2</v>
      </c>
    </row>
    <row r="132" spans="1:8" x14ac:dyDescent="0.25">
      <c r="A132" s="276">
        <v>3212</v>
      </c>
      <c r="B132" s="277"/>
      <c r="C132" s="330" t="s">
        <v>141</v>
      </c>
      <c r="D132" s="331"/>
      <c r="E132" s="332"/>
      <c r="F132" s="111">
        <v>1350</v>
      </c>
      <c r="G132" s="112">
        <v>82.23</v>
      </c>
      <c r="H132" s="113">
        <f t="shared" si="3"/>
        <v>6.0911111111111117E-2</v>
      </c>
    </row>
    <row r="133" spans="1:8" ht="20.100000000000001" customHeight="1" x14ac:dyDescent="0.25">
      <c r="A133" s="305" t="s">
        <v>206</v>
      </c>
      <c r="B133" s="305"/>
      <c r="C133" s="306" t="s">
        <v>163</v>
      </c>
      <c r="D133" s="306"/>
      <c r="E133" s="306"/>
      <c r="F133" s="130">
        <f>F134+F137</f>
        <v>59988</v>
      </c>
      <c r="G133" s="130">
        <f>G134+G137</f>
        <v>59988</v>
      </c>
      <c r="H133" s="131">
        <f t="shared" si="3"/>
        <v>1</v>
      </c>
    </row>
    <row r="134" spans="1:8" x14ac:dyDescent="0.25">
      <c r="A134" s="308">
        <v>31</v>
      </c>
      <c r="B134" s="308"/>
      <c r="C134" s="308" t="s">
        <v>5</v>
      </c>
      <c r="D134" s="308"/>
      <c r="E134" s="308"/>
      <c r="F134" s="109">
        <f>SUM(F135:F136)</f>
        <v>57988</v>
      </c>
      <c r="G134" s="109">
        <f>SUM(G135:G136)</f>
        <v>57988</v>
      </c>
      <c r="H134" s="110">
        <f t="shared" si="3"/>
        <v>1</v>
      </c>
    </row>
    <row r="135" spans="1:8" x14ac:dyDescent="0.25">
      <c r="A135" s="276">
        <v>3111</v>
      </c>
      <c r="B135" s="277"/>
      <c r="C135" s="276" t="s">
        <v>24</v>
      </c>
      <c r="D135" s="281"/>
      <c r="E135" s="277"/>
      <c r="F135" s="111">
        <v>49840</v>
      </c>
      <c r="G135" s="112">
        <v>49840</v>
      </c>
      <c r="H135" s="113">
        <f t="shared" si="3"/>
        <v>1</v>
      </c>
    </row>
    <row r="136" spans="1:8" x14ac:dyDescent="0.25">
      <c r="A136" s="276">
        <v>3132</v>
      </c>
      <c r="B136" s="277"/>
      <c r="C136" s="276" t="s">
        <v>69</v>
      </c>
      <c r="D136" s="281"/>
      <c r="E136" s="277"/>
      <c r="F136" s="111">
        <v>8148</v>
      </c>
      <c r="G136" s="112">
        <v>8148</v>
      </c>
      <c r="H136" s="113">
        <f t="shared" si="3"/>
        <v>1</v>
      </c>
    </row>
    <row r="137" spans="1:8" ht="15" customHeight="1" x14ac:dyDescent="0.25">
      <c r="A137" s="333" t="s">
        <v>119</v>
      </c>
      <c r="B137" s="333"/>
      <c r="C137" s="333" t="s">
        <v>12</v>
      </c>
      <c r="D137" s="333"/>
      <c r="E137" s="333"/>
      <c r="F137" s="184">
        <f>F138</f>
        <v>2000</v>
      </c>
      <c r="G137" s="184">
        <f>G138</f>
        <v>2000</v>
      </c>
      <c r="H137" s="185">
        <f t="shared" ref="H137:H138" si="7">+IFERROR(G137/F137,)</f>
        <v>1</v>
      </c>
    </row>
    <row r="138" spans="1:8" ht="15" customHeight="1" x14ac:dyDescent="0.25">
      <c r="A138" s="276">
        <v>3212</v>
      </c>
      <c r="B138" s="277"/>
      <c r="C138" s="330" t="s">
        <v>141</v>
      </c>
      <c r="D138" s="331"/>
      <c r="E138" s="332"/>
      <c r="F138" s="111">
        <v>2000</v>
      </c>
      <c r="G138" s="112">
        <v>2000</v>
      </c>
      <c r="H138" s="113">
        <f t="shared" si="7"/>
        <v>1</v>
      </c>
    </row>
    <row r="139" spans="1:8" ht="24.95" customHeight="1" x14ac:dyDescent="0.25">
      <c r="A139" s="304" t="s">
        <v>164</v>
      </c>
      <c r="B139" s="304"/>
      <c r="C139" s="304" t="s">
        <v>165</v>
      </c>
      <c r="D139" s="304"/>
      <c r="E139" s="304"/>
      <c r="F139" s="127">
        <f t="shared" ref="F139:G141" si="8">F140</f>
        <v>43963</v>
      </c>
      <c r="G139" s="127">
        <f t="shared" si="8"/>
        <v>43962.85</v>
      </c>
      <c r="H139" s="128">
        <f t="shared" si="3"/>
        <v>0.99999658803994262</v>
      </c>
    </row>
    <row r="140" spans="1:8" ht="20.100000000000001" customHeight="1" x14ac:dyDescent="0.25">
      <c r="A140" s="305" t="s">
        <v>207</v>
      </c>
      <c r="B140" s="305"/>
      <c r="C140" s="306" t="s">
        <v>153</v>
      </c>
      <c r="D140" s="306"/>
      <c r="E140" s="306"/>
      <c r="F140" s="130">
        <f t="shared" si="8"/>
        <v>43963</v>
      </c>
      <c r="G140" s="130">
        <f t="shared" si="8"/>
        <v>43962.85</v>
      </c>
      <c r="H140" s="131">
        <f t="shared" si="3"/>
        <v>0.99999658803994262</v>
      </c>
    </row>
    <row r="141" spans="1:8" x14ac:dyDescent="0.25">
      <c r="A141" s="308">
        <v>42</v>
      </c>
      <c r="B141" s="308"/>
      <c r="C141" s="312" t="s">
        <v>102</v>
      </c>
      <c r="D141" s="314"/>
      <c r="E141" s="313"/>
      <c r="F141" s="114">
        <f t="shared" si="8"/>
        <v>43963</v>
      </c>
      <c r="G141" s="114">
        <f t="shared" si="8"/>
        <v>43962.85</v>
      </c>
      <c r="H141" s="110">
        <f t="shared" si="3"/>
        <v>0.99999658803994262</v>
      </c>
    </row>
    <row r="142" spans="1:8" x14ac:dyDescent="0.25">
      <c r="A142" s="276">
        <v>4241</v>
      </c>
      <c r="B142" s="277"/>
      <c r="C142" s="276" t="s">
        <v>166</v>
      </c>
      <c r="D142" s="281"/>
      <c r="E142" s="277"/>
      <c r="F142" s="111">
        <v>43963</v>
      </c>
      <c r="G142" s="112">
        <v>43962.85</v>
      </c>
      <c r="H142" s="113">
        <f t="shared" si="3"/>
        <v>0.99999658803994262</v>
      </c>
    </row>
    <row r="143" spans="1:8" ht="24.95" customHeight="1" x14ac:dyDescent="0.25">
      <c r="A143" s="304" t="s">
        <v>167</v>
      </c>
      <c r="B143" s="304"/>
      <c r="C143" s="304" t="s">
        <v>168</v>
      </c>
      <c r="D143" s="304"/>
      <c r="E143" s="304"/>
      <c r="F143" s="127">
        <f t="shared" ref="F143:G145" si="9">F144</f>
        <v>5800</v>
      </c>
      <c r="G143" s="127">
        <f t="shared" si="9"/>
        <v>5795.08</v>
      </c>
      <c r="H143" s="128">
        <f t="shared" si="3"/>
        <v>0.99915172413793107</v>
      </c>
    </row>
    <row r="144" spans="1:8" ht="20.100000000000001" customHeight="1" x14ac:dyDescent="0.25">
      <c r="A144" s="305" t="s">
        <v>206</v>
      </c>
      <c r="B144" s="305"/>
      <c r="C144" s="306" t="s">
        <v>163</v>
      </c>
      <c r="D144" s="306"/>
      <c r="E144" s="306"/>
      <c r="F144" s="130">
        <f t="shared" si="9"/>
        <v>5800</v>
      </c>
      <c r="G144" s="130">
        <f t="shared" si="9"/>
        <v>5795.08</v>
      </c>
      <c r="H144" s="131">
        <f t="shared" ref="H144:H171" si="10">+IFERROR(G144/F144,)</f>
        <v>0.99915172413793107</v>
      </c>
    </row>
    <row r="145" spans="1:8" ht="21.75" customHeight="1" x14ac:dyDescent="0.25">
      <c r="A145" s="312" t="s">
        <v>147</v>
      </c>
      <c r="B145" s="313"/>
      <c r="C145" s="312" t="s">
        <v>148</v>
      </c>
      <c r="D145" s="314"/>
      <c r="E145" s="313"/>
      <c r="F145" s="114">
        <f t="shared" si="9"/>
        <v>5800</v>
      </c>
      <c r="G145" s="114">
        <f t="shared" si="9"/>
        <v>5795.08</v>
      </c>
      <c r="H145" s="110">
        <f t="shared" si="10"/>
        <v>0.99915172413793107</v>
      </c>
    </row>
    <row r="146" spans="1:8" x14ac:dyDescent="0.25">
      <c r="A146" s="276">
        <v>3722</v>
      </c>
      <c r="B146" s="277"/>
      <c r="C146" s="276" t="s">
        <v>99</v>
      </c>
      <c r="D146" s="281"/>
      <c r="E146" s="277"/>
      <c r="F146" s="115">
        <v>5800</v>
      </c>
      <c r="G146" s="116">
        <v>5795.08</v>
      </c>
      <c r="H146" s="113">
        <f t="shared" si="10"/>
        <v>0.99915172413793107</v>
      </c>
    </row>
    <row r="147" spans="1:8" ht="24.95" customHeight="1" x14ac:dyDescent="0.25">
      <c r="A147" s="304" t="s">
        <v>169</v>
      </c>
      <c r="B147" s="304"/>
      <c r="C147" s="304" t="s">
        <v>170</v>
      </c>
      <c r="D147" s="304"/>
      <c r="E147" s="304"/>
      <c r="F147" s="127">
        <f t="shared" ref="F147:G149" si="11">F148</f>
        <v>164000</v>
      </c>
      <c r="G147" s="127">
        <f t="shared" si="11"/>
        <v>157244.4</v>
      </c>
      <c r="H147" s="128">
        <f t="shared" si="10"/>
        <v>0.95880731707317068</v>
      </c>
    </row>
    <row r="148" spans="1:8" ht="20.100000000000001" customHeight="1" x14ac:dyDescent="0.25">
      <c r="A148" s="305" t="s">
        <v>207</v>
      </c>
      <c r="B148" s="305"/>
      <c r="C148" s="306" t="s">
        <v>153</v>
      </c>
      <c r="D148" s="306"/>
      <c r="E148" s="306"/>
      <c r="F148" s="130">
        <f t="shared" si="11"/>
        <v>164000</v>
      </c>
      <c r="G148" s="130">
        <f t="shared" si="11"/>
        <v>157244.4</v>
      </c>
      <c r="H148" s="131">
        <f t="shared" si="10"/>
        <v>0.95880731707317068</v>
      </c>
    </row>
    <row r="149" spans="1:8" x14ac:dyDescent="0.25">
      <c r="A149" s="312">
        <v>32</v>
      </c>
      <c r="B149" s="313"/>
      <c r="C149" s="312" t="s">
        <v>12</v>
      </c>
      <c r="D149" s="314"/>
      <c r="E149" s="313"/>
      <c r="F149" s="114">
        <f t="shared" si="11"/>
        <v>164000</v>
      </c>
      <c r="G149" s="114">
        <f t="shared" si="11"/>
        <v>157244.4</v>
      </c>
      <c r="H149" s="110">
        <f t="shared" si="10"/>
        <v>0.95880731707317068</v>
      </c>
    </row>
    <row r="150" spans="1:8" x14ac:dyDescent="0.25">
      <c r="A150" s="276">
        <v>3222</v>
      </c>
      <c r="B150" s="277"/>
      <c r="C150" s="276" t="s">
        <v>74</v>
      </c>
      <c r="D150" s="281"/>
      <c r="E150" s="277"/>
      <c r="F150" s="115">
        <v>164000</v>
      </c>
      <c r="G150" s="116">
        <v>157244.4</v>
      </c>
      <c r="H150" s="113">
        <f t="shared" si="10"/>
        <v>0.95880731707317068</v>
      </c>
    </row>
    <row r="151" spans="1:8" ht="30" customHeight="1" x14ac:dyDescent="0.25">
      <c r="A151" s="309" t="s">
        <v>171</v>
      </c>
      <c r="B151" s="310"/>
      <c r="C151" s="310"/>
      <c r="D151" s="310"/>
      <c r="E151" s="311"/>
      <c r="F151" s="129">
        <f t="shared" ref="F151:G152" si="12">F152</f>
        <v>27000</v>
      </c>
      <c r="G151" s="129">
        <f t="shared" si="12"/>
        <v>27000.000000000004</v>
      </c>
      <c r="H151" s="126">
        <f t="shared" si="10"/>
        <v>1.0000000000000002</v>
      </c>
    </row>
    <row r="152" spans="1:8" ht="24.95" customHeight="1" x14ac:dyDescent="0.25">
      <c r="A152" s="304" t="s">
        <v>172</v>
      </c>
      <c r="B152" s="304"/>
      <c r="C152" s="304" t="s">
        <v>173</v>
      </c>
      <c r="D152" s="304"/>
      <c r="E152" s="304"/>
      <c r="F152" s="127">
        <f t="shared" si="12"/>
        <v>27000</v>
      </c>
      <c r="G152" s="127">
        <f t="shared" si="12"/>
        <v>27000.000000000004</v>
      </c>
      <c r="H152" s="128">
        <f t="shared" si="10"/>
        <v>1.0000000000000002</v>
      </c>
    </row>
    <row r="153" spans="1:8" s="134" customFormat="1" ht="20.100000000000001" customHeight="1" x14ac:dyDescent="0.25">
      <c r="A153" s="305" t="s">
        <v>202</v>
      </c>
      <c r="B153" s="305"/>
      <c r="C153" s="306" t="s">
        <v>113</v>
      </c>
      <c r="D153" s="306"/>
      <c r="E153" s="306"/>
      <c r="F153" s="130">
        <f>F154</f>
        <v>27000</v>
      </c>
      <c r="G153" s="130">
        <f>G154</f>
        <v>27000.000000000004</v>
      </c>
      <c r="H153" s="131">
        <f t="shared" si="10"/>
        <v>1.0000000000000002</v>
      </c>
    </row>
    <row r="154" spans="1:8" x14ac:dyDescent="0.25">
      <c r="A154" s="312">
        <v>42</v>
      </c>
      <c r="B154" s="313"/>
      <c r="C154" s="334" t="s">
        <v>152</v>
      </c>
      <c r="D154" s="335"/>
      <c r="E154" s="336"/>
      <c r="F154" s="114">
        <f>SUM(F155:F158)</f>
        <v>27000</v>
      </c>
      <c r="G154" s="114">
        <f>SUM(G155:G158)</f>
        <v>27000.000000000004</v>
      </c>
      <c r="H154" s="110">
        <f t="shared" si="10"/>
        <v>1.0000000000000002</v>
      </c>
    </row>
    <row r="155" spans="1:8" x14ac:dyDescent="0.25">
      <c r="A155" s="276">
        <v>4221</v>
      </c>
      <c r="B155" s="277"/>
      <c r="C155" s="307" t="s">
        <v>104</v>
      </c>
      <c r="D155" s="307"/>
      <c r="E155" s="307"/>
      <c r="F155" s="111">
        <v>25092</v>
      </c>
      <c r="G155" s="112">
        <v>25090.880000000001</v>
      </c>
      <c r="H155" s="113">
        <f t="shared" si="10"/>
        <v>0.99995536425952503</v>
      </c>
    </row>
    <row r="156" spans="1:8" x14ac:dyDescent="0.25">
      <c r="A156" s="276">
        <v>4223</v>
      </c>
      <c r="B156" s="277"/>
      <c r="C156" s="307" t="s">
        <v>106</v>
      </c>
      <c r="D156" s="307"/>
      <c r="E156" s="307"/>
      <c r="F156" s="111">
        <v>1173</v>
      </c>
      <c r="G156" s="112">
        <v>1173.75</v>
      </c>
      <c r="H156" s="113">
        <f t="shared" si="10"/>
        <v>1.0006393861892584</v>
      </c>
    </row>
    <row r="157" spans="1:8" x14ac:dyDescent="0.25">
      <c r="A157" s="117">
        <v>4227</v>
      </c>
      <c r="B157" s="118"/>
      <c r="C157" s="276" t="s">
        <v>108</v>
      </c>
      <c r="D157" s="281"/>
      <c r="E157" s="277"/>
      <c r="F157" s="111">
        <v>120</v>
      </c>
      <c r="G157" s="112">
        <v>119.99</v>
      </c>
      <c r="H157" s="113">
        <f t="shared" si="10"/>
        <v>0.99991666666666668</v>
      </c>
    </row>
    <row r="158" spans="1:8" x14ac:dyDescent="0.25">
      <c r="A158" s="276">
        <v>4241</v>
      </c>
      <c r="B158" s="277"/>
      <c r="C158" s="307" t="s">
        <v>166</v>
      </c>
      <c r="D158" s="307"/>
      <c r="E158" s="307"/>
      <c r="F158" s="111">
        <v>615</v>
      </c>
      <c r="G158" s="112">
        <v>615.38</v>
      </c>
      <c r="H158" s="113">
        <f t="shared" si="10"/>
        <v>1.0006178861788617</v>
      </c>
    </row>
    <row r="159" spans="1:8" ht="30" customHeight="1" x14ac:dyDescent="0.25">
      <c r="A159" s="309" t="s">
        <v>174</v>
      </c>
      <c r="B159" s="310"/>
      <c r="C159" s="310"/>
      <c r="D159" s="310"/>
      <c r="E159" s="311"/>
      <c r="F159" s="125">
        <f>F160</f>
        <v>10860</v>
      </c>
      <c r="G159" s="125">
        <f>G160</f>
        <v>10813.02</v>
      </c>
      <c r="H159" s="126">
        <f t="shared" si="10"/>
        <v>0.99567403314917136</v>
      </c>
    </row>
    <row r="160" spans="1:8" ht="24.95" customHeight="1" x14ac:dyDescent="0.25">
      <c r="A160" s="304" t="s">
        <v>175</v>
      </c>
      <c r="B160" s="304"/>
      <c r="C160" s="304" t="s">
        <v>173</v>
      </c>
      <c r="D160" s="304"/>
      <c r="E160" s="304"/>
      <c r="F160" s="127">
        <f>F161+F165</f>
        <v>10860</v>
      </c>
      <c r="G160" s="127">
        <f>G161+G165</f>
        <v>10813.02</v>
      </c>
      <c r="H160" s="128">
        <f t="shared" si="10"/>
        <v>0.99567403314917136</v>
      </c>
    </row>
    <row r="161" spans="1:8" ht="20.100000000000001" customHeight="1" x14ac:dyDescent="0.25">
      <c r="A161" s="305" t="s">
        <v>204</v>
      </c>
      <c r="B161" s="305"/>
      <c r="C161" s="306" t="s">
        <v>150</v>
      </c>
      <c r="D161" s="306"/>
      <c r="E161" s="306"/>
      <c r="F161" s="130">
        <f>F162</f>
        <v>1940</v>
      </c>
      <c r="G161" s="130">
        <f>G162</f>
        <v>1934.0600000000002</v>
      </c>
      <c r="H161" s="131">
        <f t="shared" si="10"/>
        <v>0.99693814432989702</v>
      </c>
    </row>
    <row r="162" spans="1:8" x14ac:dyDescent="0.25">
      <c r="A162" s="312">
        <v>42</v>
      </c>
      <c r="B162" s="313"/>
      <c r="C162" s="334" t="s">
        <v>152</v>
      </c>
      <c r="D162" s="335"/>
      <c r="E162" s="336"/>
      <c r="F162" s="114">
        <f>SUM(F163:F164)</f>
        <v>1940</v>
      </c>
      <c r="G162" s="114">
        <f>SUM(G163:G164)</f>
        <v>1934.0600000000002</v>
      </c>
      <c r="H162" s="110">
        <f t="shared" si="10"/>
        <v>0.99693814432989702</v>
      </c>
    </row>
    <row r="163" spans="1:8" x14ac:dyDescent="0.25">
      <c r="A163" s="276">
        <v>4222</v>
      </c>
      <c r="B163" s="277"/>
      <c r="C163" s="276" t="s">
        <v>105</v>
      </c>
      <c r="D163" s="281"/>
      <c r="E163" s="277"/>
      <c r="F163" s="111">
        <v>390</v>
      </c>
      <c r="G163" s="112">
        <v>387.18</v>
      </c>
      <c r="H163" s="113">
        <f t="shared" si="10"/>
        <v>0.99276923076923074</v>
      </c>
    </row>
    <row r="164" spans="1:8" x14ac:dyDescent="0.25">
      <c r="A164" s="276">
        <v>4223</v>
      </c>
      <c r="B164" s="277"/>
      <c r="C164" s="307" t="s">
        <v>106</v>
      </c>
      <c r="D164" s="307"/>
      <c r="E164" s="307"/>
      <c r="F164" s="111">
        <v>1550</v>
      </c>
      <c r="G164" s="112">
        <v>1546.88</v>
      </c>
      <c r="H164" s="113">
        <f t="shared" si="10"/>
        <v>0.99798709677419362</v>
      </c>
    </row>
    <row r="165" spans="1:8" ht="20.100000000000001" customHeight="1" x14ac:dyDescent="0.25">
      <c r="A165" s="305" t="s">
        <v>205</v>
      </c>
      <c r="B165" s="305"/>
      <c r="C165" s="306" t="s">
        <v>153</v>
      </c>
      <c r="D165" s="306"/>
      <c r="E165" s="306"/>
      <c r="F165" s="130">
        <f t="shared" ref="F165:G167" si="13">F166</f>
        <v>8920</v>
      </c>
      <c r="G165" s="130">
        <f t="shared" si="13"/>
        <v>8878.9600000000009</v>
      </c>
      <c r="H165" s="131">
        <f t="shared" si="10"/>
        <v>0.99539910313901359</v>
      </c>
    </row>
    <row r="166" spans="1:8" x14ac:dyDescent="0.25">
      <c r="A166" s="312">
        <v>4</v>
      </c>
      <c r="B166" s="313"/>
      <c r="C166" s="312" t="s">
        <v>6</v>
      </c>
      <c r="D166" s="314"/>
      <c r="E166" s="313"/>
      <c r="F166" s="114">
        <f t="shared" si="13"/>
        <v>8920</v>
      </c>
      <c r="G166" s="114">
        <f t="shared" si="13"/>
        <v>8878.9600000000009</v>
      </c>
      <c r="H166" s="110">
        <f t="shared" si="10"/>
        <v>0.99539910313901359</v>
      </c>
    </row>
    <row r="167" spans="1:8" x14ac:dyDescent="0.25">
      <c r="A167" s="312">
        <v>42</v>
      </c>
      <c r="B167" s="313"/>
      <c r="C167" s="334" t="s">
        <v>152</v>
      </c>
      <c r="D167" s="335"/>
      <c r="E167" s="336"/>
      <c r="F167" s="114">
        <f t="shared" si="13"/>
        <v>8920</v>
      </c>
      <c r="G167" s="114">
        <f t="shared" si="13"/>
        <v>8878.9600000000009</v>
      </c>
      <c r="H167" s="110">
        <f t="shared" si="10"/>
        <v>0.99539910313901359</v>
      </c>
    </row>
    <row r="168" spans="1:8" x14ac:dyDescent="0.25">
      <c r="A168" s="308">
        <v>422</v>
      </c>
      <c r="B168" s="308"/>
      <c r="C168" s="308" t="s">
        <v>103</v>
      </c>
      <c r="D168" s="308"/>
      <c r="E168" s="308"/>
      <c r="F168" s="109">
        <f>SUM(F169:F171)</f>
        <v>8920</v>
      </c>
      <c r="G168" s="109">
        <f>SUM(G169:G171)</f>
        <v>8878.9600000000009</v>
      </c>
      <c r="H168" s="110">
        <f t="shared" si="10"/>
        <v>0.99539910313901359</v>
      </c>
    </row>
    <row r="169" spans="1:8" x14ac:dyDescent="0.25">
      <c r="A169" s="276">
        <v>4221</v>
      </c>
      <c r="B169" s="277"/>
      <c r="C169" s="307" t="s">
        <v>104</v>
      </c>
      <c r="D169" s="307"/>
      <c r="E169" s="307"/>
      <c r="F169" s="111">
        <v>790</v>
      </c>
      <c r="G169" s="112">
        <v>784.9</v>
      </c>
      <c r="H169" s="113">
        <f t="shared" si="10"/>
        <v>0.99354430379746828</v>
      </c>
    </row>
    <row r="170" spans="1:8" s="196" customFormat="1" x14ac:dyDescent="0.25">
      <c r="A170" s="276">
        <v>4224</v>
      </c>
      <c r="B170" s="277"/>
      <c r="C170" s="276" t="s">
        <v>213</v>
      </c>
      <c r="D170" s="281"/>
      <c r="E170" s="277"/>
      <c r="F170" s="111">
        <v>2910</v>
      </c>
      <c r="G170" s="112">
        <v>2904.75</v>
      </c>
      <c r="H170" s="113">
        <f t="shared" si="10"/>
        <v>0.9981958762886598</v>
      </c>
    </row>
    <row r="171" spans="1:8" x14ac:dyDescent="0.25">
      <c r="A171" s="276">
        <v>4226</v>
      </c>
      <c r="B171" s="277"/>
      <c r="C171" s="307" t="s">
        <v>107</v>
      </c>
      <c r="D171" s="307"/>
      <c r="E171" s="307"/>
      <c r="F171" s="111">
        <v>5220</v>
      </c>
      <c r="G171" s="112">
        <v>5189.3100000000004</v>
      </c>
      <c r="H171" s="113">
        <f t="shared" si="10"/>
        <v>0.99412068965517253</v>
      </c>
    </row>
  </sheetData>
  <mergeCells count="319">
    <mergeCell ref="A85:B85"/>
    <mergeCell ref="C85:E85"/>
    <mergeCell ref="A86:B86"/>
    <mergeCell ref="C86:E86"/>
    <mergeCell ref="A87:B87"/>
    <mergeCell ref="C87:E87"/>
    <mergeCell ref="A1:H1"/>
    <mergeCell ref="A2:H4"/>
    <mergeCell ref="A52:B52"/>
    <mergeCell ref="C52:E52"/>
    <mergeCell ref="A84:B84"/>
    <mergeCell ref="C84:E84"/>
    <mergeCell ref="A82:B82"/>
    <mergeCell ref="C82:E82"/>
    <mergeCell ref="A80:B80"/>
    <mergeCell ref="C80:E80"/>
    <mergeCell ref="A75:B75"/>
    <mergeCell ref="C75:E75"/>
    <mergeCell ref="C76:E76"/>
    <mergeCell ref="C79:E79"/>
    <mergeCell ref="A76:B76"/>
    <mergeCell ref="C74:E74"/>
    <mergeCell ref="A159:E159"/>
    <mergeCell ref="A103:B103"/>
    <mergeCell ref="C103:E103"/>
    <mergeCell ref="A109:B109"/>
    <mergeCell ref="C109:E109"/>
    <mergeCell ref="A123:B123"/>
    <mergeCell ref="C123:E123"/>
    <mergeCell ref="A124:B124"/>
    <mergeCell ref="C124:E124"/>
    <mergeCell ref="C149:E149"/>
    <mergeCell ref="A149:B149"/>
    <mergeCell ref="C150:E150"/>
    <mergeCell ref="A150:B150"/>
    <mergeCell ref="A158:B158"/>
    <mergeCell ref="C158:E158"/>
    <mergeCell ref="C156:E156"/>
    <mergeCell ref="C157:E157"/>
    <mergeCell ref="A156:B156"/>
    <mergeCell ref="A154:B154"/>
    <mergeCell ref="C154:E154"/>
    <mergeCell ref="A155:B155"/>
    <mergeCell ref="C155:E155"/>
    <mergeCell ref="A152:B152"/>
    <mergeCell ref="C152:E152"/>
    <mergeCell ref="A162:B162"/>
    <mergeCell ref="C162:E162"/>
    <mergeCell ref="A163:B163"/>
    <mergeCell ref="C163:E163"/>
    <mergeCell ref="A160:B160"/>
    <mergeCell ref="C160:E160"/>
    <mergeCell ref="A171:B171"/>
    <mergeCell ref="C171:E171"/>
    <mergeCell ref="A169:B169"/>
    <mergeCell ref="C169:E169"/>
    <mergeCell ref="A161:B161"/>
    <mergeCell ref="C161:E161"/>
    <mergeCell ref="A167:B167"/>
    <mergeCell ref="C167:E167"/>
    <mergeCell ref="A168:B168"/>
    <mergeCell ref="C168:E168"/>
    <mergeCell ref="A164:B164"/>
    <mergeCell ref="C164:E164"/>
    <mergeCell ref="A165:B165"/>
    <mergeCell ref="C165:E165"/>
    <mergeCell ref="A166:B166"/>
    <mergeCell ref="C166:E166"/>
    <mergeCell ref="A170:B170"/>
    <mergeCell ref="C170:E170"/>
    <mergeCell ref="A144:B144"/>
    <mergeCell ref="C144:E144"/>
    <mergeCell ref="A145:B145"/>
    <mergeCell ref="C145:E145"/>
    <mergeCell ref="A143:B143"/>
    <mergeCell ref="C143:E143"/>
    <mergeCell ref="A153:B153"/>
    <mergeCell ref="C153:E153"/>
    <mergeCell ref="A151:E151"/>
    <mergeCell ref="A148:B148"/>
    <mergeCell ref="C148:E148"/>
    <mergeCell ref="A146:B146"/>
    <mergeCell ref="C146:E146"/>
    <mergeCell ref="A147:B147"/>
    <mergeCell ref="C147:E147"/>
    <mergeCell ref="A141:B141"/>
    <mergeCell ref="C141:E141"/>
    <mergeCell ref="A142:B142"/>
    <mergeCell ref="C142:E142"/>
    <mergeCell ref="A139:B139"/>
    <mergeCell ref="C139:E139"/>
    <mergeCell ref="A140:B140"/>
    <mergeCell ref="C140:E140"/>
    <mergeCell ref="A136:B136"/>
    <mergeCell ref="C136:E136"/>
    <mergeCell ref="A135:B135"/>
    <mergeCell ref="C135:E135"/>
    <mergeCell ref="A133:B133"/>
    <mergeCell ref="C133:E133"/>
    <mergeCell ref="A134:B134"/>
    <mergeCell ref="C134:E134"/>
    <mergeCell ref="A137:B137"/>
    <mergeCell ref="C137:E137"/>
    <mergeCell ref="A138:B138"/>
    <mergeCell ref="C138:E138"/>
    <mergeCell ref="A131:B131"/>
    <mergeCell ref="C131:E131"/>
    <mergeCell ref="A132:B132"/>
    <mergeCell ref="C132:E132"/>
    <mergeCell ref="C129:E129"/>
    <mergeCell ref="C130:E130"/>
    <mergeCell ref="A129:B129"/>
    <mergeCell ref="A127:B127"/>
    <mergeCell ref="C127:E127"/>
    <mergeCell ref="A128:B128"/>
    <mergeCell ref="C128:E128"/>
    <mergeCell ref="A125:B125"/>
    <mergeCell ref="C125:E125"/>
    <mergeCell ref="A126:B126"/>
    <mergeCell ref="C126:E126"/>
    <mergeCell ref="A120:B120"/>
    <mergeCell ref="C120:E120"/>
    <mergeCell ref="A122:B122"/>
    <mergeCell ref="C122:E122"/>
    <mergeCell ref="A119:B119"/>
    <mergeCell ref="C119:E119"/>
    <mergeCell ref="A121:B121"/>
    <mergeCell ref="C121:E121"/>
    <mergeCell ref="A117:B117"/>
    <mergeCell ref="C117:E117"/>
    <mergeCell ref="A118:B118"/>
    <mergeCell ref="C118:E118"/>
    <mergeCell ref="A116:B116"/>
    <mergeCell ref="C116:E116"/>
    <mergeCell ref="A114:B114"/>
    <mergeCell ref="C114:E114"/>
    <mergeCell ref="A115:B115"/>
    <mergeCell ref="C115:E115"/>
    <mergeCell ref="A113:B113"/>
    <mergeCell ref="C113:E113"/>
    <mergeCell ref="A110:B110"/>
    <mergeCell ref="C110:E110"/>
    <mergeCell ref="A107:B107"/>
    <mergeCell ref="C107:E107"/>
    <mergeCell ref="A108:B108"/>
    <mergeCell ref="C108:E108"/>
    <mergeCell ref="A112:B112"/>
    <mergeCell ref="C112:E112"/>
    <mergeCell ref="A97:B97"/>
    <mergeCell ref="C97:E97"/>
    <mergeCell ref="A95:B95"/>
    <mergeCell ref="C95:E95"/>
    <mergeCell ref="A96:B96"/>
    <mergeCell ref="C96:E96"/>
    <mergeCell ref="C104:E104"/>
    <mergeCell ref="C105:E105"/>
    <mergeCell ref="C106:E106"/>
    <mergeCell ref="A104:B104"/>
    <mergeCell ref="A102:B102"/>
    <mergeCell ref="C102:E102"/>
    <mergeCell ref="A100:B100"/>
    <mergeCell ref="C100:E100"/>
    <mergeCell ref="A101:B101"/>
    <mergeCell ref="C101:E101"/>
    <mergeCell ref="A73:B73"/>
    <mergeCell ref="C73:E73"/>
    <mergeCell ref="A72:B72"/>
    <mergeCell ref="C72:E72"/>
    <mergeCell ref="A69:B69"/>
    <mergeCell ref="C69:E69"/>
    <mergeCell ref="A65:B65"/>
    <mergeCell ref="C65:E65"/>
    <mergeCell ref="C70:E70"/>
    <mergeCell ref="A70:B70"/>
    <mergeCell ref="A66:B66"/>
    <mergeCell ref="C66:E66"/>
    <mergeCell ref="A67:B67"/>
    <mergeCell ref="C67:E67"/>
    <mergeCell ref="A68:B68"/>
    <mergeCell ref="C68:E68"/>
    <mergeCell ref="A71:B71"/>
    <mergeCell ref="C71:E71"/>
    <mergeCell ref="A64:B64"/>
    <mergeCell ref="C64:E64"/>
    <mergeCell ref="C59:E59"/>
    <mergeCell ref="C61:E61"/>
    <mergeCell ref="A59:B59"/>
    <mergeCell ref="C57:E57"/>
    <mergeCell ref="A58:B58"/>
    <mergeCell ref="C58:E58"/>
    <mergeCell ref="A56:B56"/>
    <mergeCell ref="C56:E56"/>
    <mergeCell ref="A53:B53"/>
    <mergeCell ref="C53:E53"/>
    <mergeCell ref="A50:B50"/>
    <mergeCell ref="C50:E50"/>
    <mergeCell ref="A51:B51"/>
    <mergeCell ref="C51:E51"/>
    <mergeCell ref="A48:B48"/>
    <mergeCell ref="C48:E48"/>
    <mergeCell ref="A49:B49"/>
    <mergeCell ref="C49:E49"/>
    <mergeCell ref="A47:E47"/>
    <mergeCell ref="A46:B46"/>
    <mergeCell ref="C46:E46"/>
    <mergeCell ref="A45:B45"/>
    <mergeCell ref="C45:E45"/>
    <mergeCell ref="A43:B43"/>
    <mergeCell ref="C43:E43"/>
    <mergeCell ref="A44:B44"/>
    <mergeCell ref="C44:E44"/>
    <mergeCell ref="A42:B42"/>
    <mergeCell ref="C42:E42"/>
    <mergeCell ref="A40:B40"/>
    <mergeCell ref="C40:E40"/>
    <mergeCell ref="A41:B41"/>
    <mergeCell ref="C41:E41"/>
    <mergeCell ref="A38:B38"/>
    <mergeCell ref="C38:E38"/>
    <mergeCell ref="A39:B39"/>
    <mergeCell ref="C39:E39"/>
    <mergeCell ref="A36:B36"/>
    <mergeCell ref="C36:E36"/>
    <mergeCell ref="A37:B37"/>
    <mergeCell ref="C37:E37"/>
    <mergeCell ref="A33:B33"/>
    <mergeCell ref="C33:E33"/>
    <mergeCell ref="A34:B34"/>
    <mergeCell ref="C34:E34"/>
    <mergeCell ref="A35:B35"/>
    <mergeCell ref="C35:E35"/>
    <mergeCell ref="A31:B31"/>
    <mergeCell ref="C31:E31"/>
    <mergeCell ref="C32:E32"/>
    <mergeCell ref="A28:B28"/>
    <mergeCell ref="C28:E28"/>
    <mergeCell ref="A29:B29"/>
    <mergeCell ref="C29:E29"/>
    <mergeCell ref="A30:B30"/>
    <mergeCell ref="C30:E30"/>
    <mergeCell ref="C25:E25"/>
    <mergeCell ref="A26:B26"/>
    <mergeCell ref="C26:E26"/>
    <mergeCell ref="A27:B27"/>
    <mergeCell ref="C27:E27"/>
    <mergeCell ref="A23:B23"/>
    <mergeCell ref="C23:E23"/>
    <mergeCell ref="C24:E24"/>
    <mergeCell ref="A20:B20"/>
    <mergeCell ref="C20:E20"/>
    <mergeCell ref="C21:E21"/>
    <mergeCell ref="C22:E22"/>
    <mergeCell ref="A21:B21"/>
    <mergeCell ref="A24:B24"/>
    <mergeCell ref="A12:B12"/>
    <mergeCell ref="C12:E12"/>
    <mergeCell ref="A13:B13"/>
    <mergeCell ref="C13:E13"/>
    <mergeCell ref="F5:F6"/>
    <mergeCell ref="A17:B17"/>
    <mergeCell ref="C17:E17"/>
    <mergeCell ref="A19:B19"/>
    <mergeCell ref="C19:E19"/>
    <mergeCell ref="A15:B15"/>
    <mergeCell ref="C15:E15"/>
    <mergeCell ref="A16:B16"/>
    <mergeCell ref="C16:E16"/>
    <mergeCell ref="A10:B10"/>
    <mergeCell ref="C10:E10"/>
    <mergeCell ref="A14:B14"/>
    <mergeCell ref="C14:E14"/>
    <mergeCell ref="A11:E11"/>
    <mergeCell ref="A18:B18"/>
    <mergeCell ref="C18:E18"/>
    <mergeCell ref="G5:G6"/>
    <mergeCell ref="H5:H6"/>
    <mergeCell ref="A5:E6"/>
    <mergeCell ref="A9:E9"/>
    <mergeCell ref="F8:H8"/>
    <mergeCell ref="F10:H10"/>
    <mergeCell ref="A7:B7"/>
    <mergeCell ref="C7:E7"/>
    <mergeCell ref="A8:B8"/>
    <mergeCell ref="C8:E8"/>
    <mergeCell ref="A55:B55"/>
    <mergeCell ref="C55:E55"/>
    <mergeCell ref="A54:B54"/>
    <mergeCell ref="C54:E54"/>
    <mergeCell ref="A60:B60"/>
    <mergeCell ref="A62:B62"/>
    <mergeCell ref="A63:B63"/>
    <mergeCell ref="C60:E60"/>
    <mergeCell ref="C62:E62"/>
    <mergeCell ref="C63:E63"/>
    <mergeCell ref="A61:B61"/>
    <mergeCell ref="A77:B77"/>
    <mergeCell ref="C77:E77"/>
    <mergeCell ref="A78:B78"/>
    <mergeCell ref="A83:B83"/>
    <mergeCell ref="C83:E83"/>
    <mergeCell ref="A89:B89"/>
    <mergeCell ref="C89:E89"/>
    <mergeCell ref="A111:B111"/>
    <mergeCell ref="C111:E111"/>
    <mergeCell ref="A94:B94"/>
    <mergeCell ref="C94:E94"/>
    <mergeCell ref="C88:E88"/>
    <mergeCell ref="A90:B90"/>
    <mergeCell ref="C90:E90"/>
    <mergeCell ref="A91:B91"/>
    <mergeCell ref="A92:B92"/>
    <mergeCell ref="A93:B93"/>
    <mergeCell ref="C91:E91"/>
    <mergeCell ref="C92:E92"/>
    <mergeCell ref="C93:E93"/>
    <mergeCell ref="A98:B98"/>
    <mergeCell ref="C98:E98"/>
    <mergeCell ref="A99:B99"/>
    <mergeCell ref="C99:E99"/>
  </mergeCells>
  <pageMargins left="0.7" right="0.7" top="0.75" bottom="0.75" header="0.3" footer="0.3"/>
  <pageSetup paperSize="9" scale="84" fitToHeight="0" orientation="portrait" r:id="rId1"/>
  <ignoredErrors>
    <ignoredError sqref="F160:G160" formula="1"/>
    <ignoredError sqref="A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</vt:lpstr>
      <vt:lpstr>SAŽETAK</vt:lpstr>
      <vt:lpstr>Ekonomska klasifikacija</vt:lpstr>
      <vt:lpstr>Rashodi prema izvorima finan</vt:lpstr>
      <vt:lpstr>Račun financiranja</vt:lpstr>
      <vt:lpstr>Rashodi prema funkcijskoj k </vt:lpstr>
      <vt:lpstr>Račun fin prema izvorima f</vt:lpstr>
      <vt:lpstr>POSEBNI DIO</vt:lpstr>
      <vt:lpstr>'Ekonomska klasifikacija'!Print_Area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2026-03-06T10:28:29Z</cp:lastPrinted>
  <dcterms:created xsi:type="dcterms:W3CDTF">2022-08-12T12:51:27Z</dcterms:created>
  <dcterms:modified xsi:type="dcterms:W3CDTF">2026-03-06T10:28:57Z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