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ACUNOVODSTVO\Izvještaj o izvršenju financijskog plana\2026. GODINA\POLUGODIŠNJI\"/>
    </mc:Choice>
  </mc:AlternateContent>
  <xr:revisionPtr revIDLastSave="0" documentId="13_ncr:1_{EC31DA17-C47C-402D-990B-84D097C73F76}" xr6:coauthVersionLast="47" xr6:coauthVersionMax="47" xr10:uidLastSave="{00000000-0000-0000-0000-000000000000}"/>
  <bookViews>
    <workbookView xWindow="-120" yWindow="-120" windowWidth="29040" windowHeight="15720" firstSheet="3" activeTab="7" xr2:uid="{00000000-000D-0000-FFFF-FFFF00000000}"/>
  </bookViews>
  <sheets>
    <sheet name="Naslovna strana" sheetId="11" r:id="rId1"/>
    <sheet name="SAŽETAK" sheetId="1" r:id="rId2"/>
    <sheet name="Ekonomska klasifikacija" sheetId="3" r:id="rId3"/>
    <sheet name="Rashodi prema izvorima finan" sheetId="5" r:id="rId4"/>
    <sheet name="Rashodi prema funkcijskoj k " sheetId="8" r:id="rId5"/>
    <sheet name="Račun financiranja" sheetId="6" r:id="rId6"/>
    <sheet name="Račun fin prema izvorima f" sheetId="10" r:id="rId7"/>
    <sheet name="POSEBNI DIO" sheetId="7" r:id="rId8"/>
  </sheets>
  <definedNames>
    <definedName name="_xlnm.Print_Area" localSheetId="2">'Ekonomska klasifikacija'!$A$1:$G$82</definedName>
    <definedName name="_xlnm.Print_Area" localSheetId="1">SAŽETAK!$A$1:$K$30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0" i="1"/>
  <c r="K89" i="3"/>
  <c r="K88" i="3"/>
  <c r="K86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28" i="3"/>
  <c r="K27" i="3"/>
  <c r="K26" i="3"/>
  <c r="K25" i="3"/>
  <c r="K24" i="3"/>
  <c r="K22" i="3"/>
  <c r="K21" i="3"/>
  <c r="K20" i="3"/>
  <c r="K19" i="3"/>
  <c r="K18" i="3"/>
  <c r="K17" i="3"/>
  <c r="K16" i="3"/>
  <c r="K12" i="3"/>
  <c r="K11" i="3"/>
  <c r="K10" i="3"/>
  <c r="K9" i="3"/>
  <c r="K8" i="3"/>
  <c r="K7" i="3"/>
  <c r="F25" i="5"/>
  <c r="F26" i="5"/>
  <c r="G20" i="5"/>
  <c r="G21" i="5"/>
  <c r="G22" i="5"/>
  <c r="G24" i="5"/>
  <c r="G25" i="5"/>
  <c r="G26" i="5"/>
  <c r="G19" i="5"/>
  <c r="G18" i="5"/>
  <c r="G8" i="5"/>
  <c r="G9" i="5"/>
  <c r="G10" i="5"/>
  <c r="G12" i="5"/>
  <c r="G13" i="5"/>
  <c r="G14" i="5"/>
  <c r="G7" i="5"/>
  <c r="G6" i="5"/>
  <c r="F6" i="5"/>
  <c r="G7" i="8"/>
  <c r="G8" i="8"/>
  <c r="G6" i="8"/>
  <c r="F7" i="8"/>
  <c r="F8" i="8"/>
  <c r="F6" i="8"/>
  <c r="I168" i="7"/>
  <c r="I169" i="7"/>
  <c r="I170" i="7"/>
  <c r="I171" i="7"/>
  <c r="I167" i="7"/>
  <c r="I166" i="7"/>
  <c r="I165" i="7"/>
  <c r="I164" i="7"/>
  <c r="I163" i="7"/>
  <c r="I162" i="7"/>
  <c r="I161" i="7"/>
  <c r="I160" i="7"/>
  <c r="I158" i="7"/>
  <c r="I159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5" i="7"/>
  <c r="I136" i="7"/>
  <c r="I137" i="7"/>
  <c r="I134" i="7"/>
  <c r="I133" i="7"/>
  <c r="I132" i="7"/>
  <c r="I126" i="7"/>
  <c r="I127" i="7"/>
  <c r="I128" i="7"/>
  <c r="I129" i="7"/>
  <c r="I130" i="7"/>
  <c r="I131" i="7"/>
  <c r="I125" i="7"/>
  <c r="I124" i="7"/>
  <c r="I123" i="7"/>
  <c r="I119" i="7"/>
  <c r="I120" i="7"/>
  <c r="I121" i="7"/>
  <c r="I122" i="7"/>
  <c r="I118" i="7"/>
  <c r="I117" i="7"/>
  <c r="I116" i="7"/>
  <c r="I115" i="7"/>
  <c r="I114" i="7"/>
  <c r="I113" i="7"/>
  <c r="I112" i="7"/>
  <c r="I111" i="7"/>
  <c r="I110" i="7"/>
  <c r="I109" i="7"/>
  <c r="I108" i="7"/>
  <c r="I101" i="7"/>
  <c r="I102" i="7"/>
  <c r="I103" i="7"/>
  <c r="I104" i="7"/>
  <c r="I105" i="7"/>
  <c r="I106" i="7"/>
  <c r="I107" i="7"/>
  <c r="I100" i="7"/>
  <c r="I99" i="7"/>
  <c r="I98" i="7"/>
  <c r="I93" i="7"/>
  <c r="I94" i="7"/>
  <c r="I95" i="7"/>
  <c r="I96" i="7"/>
  <c r="I97" i="7"/>
  <c r="I92" i="7"/>
  <c r="I91" i="7"/>
  <c r="I90" i="7"/>
  <c r="I89" i="7"/>
  <c r="I88" i="7"/>
  <c r="I87" i="7"/>
  <c r="I83" i="7"/>
  <c r="I84" i="7"/>
  <c r="I85" i="7"/>
  <c r="I86" i="7"/>
  <c r="I82" i="7"/>
  <c r="I81" i="7"/>
  <c r="I80" i="7"/>
  <c r="I79" i="7"/>
  <c r="I78" i="7"/>
  <c r="I77" i="7"/>
  <c r="I76" i="7"/>
  <c r="I70" i="7"/>
  <c r="I71" i="7"/>
  <c r="I72" i="7"/>
  <c r="I73" i="7"/>
  <c r="I74" i="7"/>
  <c r="I75" i="7"/>
  <c r="I69" i="7"/>
  <c r="I68" i="7"/>
  <c r="I67" i="7"/>
  <c r="I66" i="7"/>
  <c r="I65" i="7"/>
  <c r="I64" i="7"/>
  <c r="I60" i="7"/>
  <c r="I61" i="7"/>
  <c r="I62" i="7"/>
  <c r="I63" i="7"/>
  <c r="I59" i="7"/>
  <c r="I58" i="7"/>
  <c r="I57" i="7"/>
  <c r="I56" i="7"/>
  <c r="I55" i="7"/>
  <c r="I53" i="7"/>
  <c r="I54" i="7"/>
  <c r="I52" i="7"/>
  <c r="I51" i="7"/>
  <c r="I50" i="7"/>
  <c r="I49" i="7"/>
  <c r="I48" i="7"/>
  <c r="I47" i="7"/>
  <c r="I46" i="7"/>
  <c r="I45" i="7"/>
  <c r="I42" i="7"/>
  <c r="I43" i="7"/>
  <c r="I44" i="7"/>
  <c r="I41" i="7"/>
  <c r="I40" i="7"/>
  <c r="I39" i="7"/>
  <c r="I38" i="7"/>
  <c r="I37" i="7"/>
  <c r="I36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15" i="7"/>
  <c r="I14" i="7"/>
  <c r="I13" i="7"/>
  <c r="I12" i="7"/>
  <c r="I11" i="7"/>
  <c r="I9" i="7"/>
  <c r="G30" i="1"/>
  <c r="H30" i="1"/>
  <c r="F81" i="7"/>
  <c r="G81" i="7"/>
  <c r="H81" i="7"/>
  <c r="F30" i="1" l="1"/>
  <c r="H129" i="7"/>
  <c r="G169" i="7"/>
  <c r="G168" i="7" s="1"/>
  <c r="G167" i="7" s="1"/>
  <c r="G166" i="7" s="1"/>
  <c r="G161" i="7" s="1"/>
  <c r="G160" i="7" s="1"/>
  <c r="G163" i="7"/>
  <c r="G162" i="7"/>
  <c r="G156" i="7"/>
  <c r="G155" i="7" s="1"/>
  <c r="G154" i="7" s="1"/>
  <c r="G153" i="7" s="1"/>
  <c r="G151" i="7"/>
  <c r="G150" i="7"/>
  <c r="G149" i="7"/>
  <c r="G147" i="7"/>
  <c r="G146" i="7"/>
  <c r="G144" i="7"/>
  <c r="G143" i="7" s="1"/>
  <c r="G142" i="7" s="1"/>
  <c r="G140" i="7"/>
  <c r="G139" i="7"/>
  <c r="G138" i="7"/>
  <c r="G136" i="7"/>
  <c r="G133" i="7"/>
  <c r="G132" i="7" s="1"/>
  <c r="G129" i="7"/>
  <c r="G125" i="7"/>
  <c r="G124" i="7" s="1"/>
  <c r="G123" i="7" s="1"/>
  <c r="G121" i="7"/>
  <c r="G117" i="7"/>
  <c r="G116" i="7"/>
  <c r="G115" i="7" s="1"/>
  <c r="G113" i="7"/>
  <c r="G112" i="7"/>
  <c r="G111" i="7" s="1"/>
  <c r="G109" i="7"/>
  <c r="G108" i="7"/>
  <c r="G99" i="7"/>
  <c r="G98" i="7"/>
  <c r="G96" i="7"/>
  <c r="G91" i="7"/>
  <c r="G90" i="7"/>
  <c r="G89" i="7" s="1"/>
  <c r="G87" i="7"/>
  <c r="G80" i="7"/>
  <c r="G78" i="7"/>
  <c r="G76" i="7"/>
  <c r="G68" i="7"/>
  <c r="G65" i="7"/>
  <c r="G64" i="7" s="1"/>
  <c r="G58" i="7"/>
  <c r="G57" i="7"/>
  <c r="G55" i="7"/>
  <c r="G51" i="7"/>
  <c r="G50" i="7" s="1"/>
  <c r="G45" i="7"/>
  <c r="G40" i="7"/>
  <c r="G39" i="7"/>
  <c r="G38" i="7"/>
  <c r="G36" i="7"/>
  <c r="G14" i="7"/>
  <c r="G13" i="7" s="1"/>
  <c r="G12" i="7" s="1"/>
  <c r="G11" i="7" s="1"/>
  <c r="F129" i="7"/>
  <c r="F142" i="7"/>
  <c r="H147" i="7"/>
  <c r="F147" i="7"/>
  <c r="F146" i="7" s="1"/>
  <c r="H109" i="7"/>
  <c r="H108" i="7" s="1"/>
  <c r="F109" i="7"/>
  <c r="F108" i="7" s="1"/>
  <c r="D7" i="8"/>
  <c r="D6" i="8" s="1"/>
  <c r="C18" i="5"/>
  <c r="D18" i="5"/>
  <c r="E18" i="5"/>
  <c r="C6" i="5"/>
  <c r="D6" i="5"/>
  <c r="E6" i="5"/>
  <c r="B18" i="5"/>
  <c r="B6" i="5"/>
  <c r="H35" i="3"/>
  <c r="I35" i="3"/>
  <c r="F35" i="3"/>
  <c r="G38" i="3"/>
  <c r="G35" i="3"/>
  <c r="H88" i="3"/>
  <c r="H81" i="3"/>
  <c r="H77" i="3"/>
  <c r="H76" i="3" s="1"/>
  <c r="H74" i="3"/>
  <c r="H73" i="3" s="1"/>
  <c r="H71" i="3"/>
  <c r="H70" i="3" s="1"/>
  <c r="H64" i="3"/>
  <c r="H54" i="3"/>
  <c r="H47" i="3"/>
  <c r="H43" i="3"/>
  <c r="H40" i="3"/>
  <c r="H38" i="3"/>
  <c r="H26" i="3"/>
  <c r="H25" i="3" s="1"/>
  <c r="H22" i="3"/>
  <c r="H20" i="3"/>
  <c r="H17" i="3"/>
  <c r="H16" i="3" s="1"/>
  <c r="H14" i="3"/>
  <c r="H13" i="3" s="1"/>
  <c r="H10" i="3"/>
  <c r="H9" i="3" s="1"/>
  <c r="H12" i="1"/>
  <c r="H15" i="1"/>
  <c r="H146" i="7" l="1"/>
  <c r="H16" i="1"/>
  <c r="G49" i="7"/>
  <c r="G48" i="7" s="1"/>
  <c r="H80" i="3"/>
  <c r="H79" i="3" s="1"/>
  <c r="H42" i="3"/>
  <c r="H34" i="3"/>
  <c r="H19" i="3"/>
  <c r="H8" i="3" s="1"/>
  <c r="H7" i="3" s="1"/>
  <c r="G9" i="7" l="1"/>
  <c r="H33" i="3"/>
  <c r="H32" i="3" s="1"/>
  <c r="I23" i="1" l="1"/>
  <c r="G23" i="1"/>
  <c r="F23" i="1"/>
  <c r="G71" i="3"/>
  <c r="I71" i="3"/>
  <c r="F71" i="3"/>
  <c r="F22" i="5" l="1"/>
  <c r="H78" i="7" l="1"/>
  <c r="F78" i="7"/>
  <c r="H51" i="7"/>
  <c r="F51" i="7"/>
  <c r="H58" i="7"/>
  <c r="F58" i="7"/>
  <c r="F27" i="5"/>
  <c r="F87" i="7"/>
  <c r="H87" i="7"/>
  <c r="H65" i="7"/>
  <c r="F65" i="7"/>
  <c r="H68" i="7"/>
  <c r="F68" i="7"/>
  <c r="H136" i="7"/>
  <c r="F136" i="7"/>
  <c r="F80" i="7" l="1"/>
  <c r="H80" i="7"/>
  <c r="J10" i="1"/>
  <c r="F12" i="1"/>
  <c r="G12" i="1"/>
  <c r="I12" i="1"/>
  <c r="J13" i="1"/>
  <c r="J14" i="1"/>
  <c r="F15" i="1"/>
  <c r="G15" i="1"/>
  <c r="I15" i="1"/>
  <c r="J15" i="1" l="1"/>
  <c r="I16" i="1"/>
  <c r="I30" i="1" s="1"/>
  <c r="G16" i="1"/>
  <c r="J12" i="1"/>
  <c r="F16" i="1"/>
  <c r="B7" i="8"/>
  <c r="C7" i="8"/>
  <c r="E7" i="8"/>
  <c r="H163" i="7"/>
  <c r="H162" i="7" s="1"/>
  <c r="F163" i="7"/>
  <c r="F162" i="7" s="1"/>
  <c r="H156" i="7"/>
  <c r="H155" i="7" s="1"/>
  <c r="F156" i="7"/>
  <c r="F155" i="7" s="1"/>
  <c r="H151" i="7"/>
  <c r="H150" i="7" s="1"/>
  <c r="F151" i="7"/>
  <c r="F150" i="7" s="1"/>
  <c r="H144" i="7"/>
  <c r="H143" i="7" s="1"/>
  <c r="H142" i="7" s="1"/>
  <c r="F144" i="7"/>
  <c r="F143" i="7" s="1"/>
  <c r="H140" i="7"/>
  <c r="H139" i="7" s="1"/>
  <c r="F140" i="7"/>
  <c r="F139" i="7" s="1"/>
  <c r="H133" i="7"/>
  <c r="H132" i="7" s="1"/>
  <c r="F133" i="7"/>
  <c r="F132" i="7" s="1"/>
  <c r="H125" i="7"/>
  <c r="F125" i="7"/>
  <c r="H121" i="7"/>
  <c r="F121" i="7"/>
  <c r="H117" i="7"/>
  <c r="F117" i="7"/>
  <c r="H113" i="7"/>
  <c r="H112" i="7" s="1"/>
  <c r="H111" i="7" s="1"/>
  <c r="F113" i="7"/>
  <c r="F112" i="7" s="1"/>
  <c r="F111" i="7" s="1"/>
  <c r="H99" i="7"/>
  <c r="H98" i="7" s="1"/>
  <c r="F99" i="7"/>
  <c r="F98" i="7" s="1"/>
  <c r="H91" i="7"/>
  <c r="F91" i="7"/>
  <c r="H96" i="7"/>
  <c r="F96" i="7"/>
  <c r="H76" i="7"/>
  <c r="F76" i="7"/>
  <c r="H57" i="7"/>
  <c r="F57" i="7"/>
  <c r="H55" i="7"/>
  <c r="F55" i="7"/>
  <c r="H45" i="7"/>
  <c r="H40" i="7"/>
  <c r="F45" i="7"/>
  <c r="F40" i="7"/>
  <c r="H36" i="7"/>
  <c r="F36" i="7"/>
  <c r="H14" i="7"/>
  <c r="F14" i="7"/>
  <c r="H169" i="7"/>
  <c r="H168" i="7" s="1"/>
  <c r="F169" i="7"/>
  <c r="F168" i="7" s="1"/>
  <c r="F167" i="7" s="1"/>
  <c r="F166" i="7" s="1"/>
  <c r="F64" i="7" l="1"/>
  <c r="H64" i="7"/>
  <c r="F149" i="7"/>
  <c r="F124" i="7"/>
  <c r="H124" i="7"/>
  <c r="F116" i="7"/>
  <c r="F115" i="7" s="1"/>
  <c r="H116" i="7"/>
  <c r="F90" i="7"/>
  <c r="H90" i="7"/>
  <c r="F50" i="7"/>
  <c r="H50" i="7"/>
  <c r="H39" i="7"/>
  <c r="F39" i="7"/>
  <c r="H13" i="7"/>
  <c r="F13" i="7"/>
  <c r="F12" i="7" s="1"/>
  <c r="F154" i="7"/>
  <c r="F153" i="7" s="1"/>
  <c r="F161" i="7"/>
  <c r="F160" i="7" s="1"/>
  <c r="H167" i="7"/>
  <c r="F138" i="7"/>
  <c r="F89" i="7" l="1"/>
  <c r="F49" i="7"/>
  <c r="H49" i="7"/>
  <c r="F38" i="7"/>
  <c r="F11" i="7" s="1"/>
  <c r="H115" i="7"/>
  <c r="H138" i="7"/>
  <c r="H166" i="7"/>
  <c r="F123" i="7" l="1"/>
  <c r="H161" i="7"/>
  <c r="H123" i="7"/>
  <c r="H149" i="7"/>
  <c r="H12" i="7"/>
  <c r="H154" i="7"/>
  <c r="H89" i="7" l="1"/>
  <c r="F48" i="7"/>
  <c r="F9" i="7" s="1"/>
  <c r="H160" i="7"/>
  <c r="H153" i="7"/>
  <c r="H38" i="7"/>
  <c r="H11" i="7" l="1"/>
  <c r="H48" i="7"/>
  <c r="H9" i="7" l="1"/>
  <c r="J36" i="3" l="1"/>
  <c r="J39" i="3"/>
  <c r="J41" i="3"/>
  <c r="J44" i="3"/>
  <c r="J45" i="3"/>
  <c r="J46" i="3"/>
  <c r="J48" i="3"/>
  <c r="J49" i="3"/>
  <c r="J50" i="3"/>
  <c r="J51" i="3"/>
  <c r="J52" i="3"/>
  <c r="J53" i="3"/>
  <c r="J55" i="3"/>
  <c r="J56" i="3"/>
  <c r="J57" i="3"/>
  <c r="J58" i="3"/>
  <c r="J60" i="3"/>
  <c r="J61" i="3"/>
  <c r="J62" i="3"/>
  <c r="J63" i="3"/>
  <c r="J66" i="3"/>
  <c r="J67" i="3"/>
  <c r="J68" i="3"/>
  <c r="J69" i="3"/>
  <c r="J72" i="3"/>
  <c r="J75" i="3"/>
  <c r="J82" i="3"/>
  <c r="J83" i="3"/>
  <c r="G81" i="3"/>
  <c r="I81" i="3"/>
  <c r="F81" i="3"/>
  <c r="G88" i="3"/>
  <c r="I88" i="3"/>
  <c r="F88" i="3"/>
  <c r="G77" i="3"/>
  <c r="G76" i="3" s="1"/>
  <c r="I77" i="3"/>
  <c r="I76" i="3" s="1"/>
  <c r="F77" i="3"/>
  <c r="F76" i="3" s="1"/>
  <c r="G74" i="3"/>
  <c r="G73" i="3" s="1"/>
  <c r="I74" i="3"/>
  <c r="F74" i="3"/>
  <c r="F73" i="3" s="1"/>
  <c r="G70" i="3"/>
  <c r="I70" i="3"/>
  <c r="F70" i="3"/>
  <c r="G64" i="3"/>
  <c r="I64" i="3"/>
  <c r="F64" i="3"/>
  <c r="G54" i="3"/>
  <c r="I54" i="3"/>
  <c r="F54" i="3"/>
  <c r="G47" i="3"/>
  <c r="I47" i="3"/>
  <c r="F47" i="3"/>
  <c r="G43" i="3"/>
  <c r="I43" i="3"/>
  <c r="F43" i="3"/>
  <c r="G40" i="3"/>
  <c r="I40" i="3"/>
  <c r="I38" i="3"/>
  <c r="F40" i="3"/>
  <c r="F38" i="3"/>
  <c r="J11" i="3"/>
  <c r="J18" i="3"/>
  <c r="J21" i="3"/>
  <c r="J27" i="3"/>
  <c r="I26" i="3"/>
  <c r="I25" i="3" s="1"/>
  <c r="G26" i="3"/>
  <c r="G25" i="3" s="1"/>
  <c r="I22" i="3"/>
  <c r="G22" i="3"/>
  <c r="I20" i="3"/>
  <c r="G20" i="3"/>
  <c r="I17" i="3"/>
  <c r="I16" i="3" s="1"/>
  <c r="G17" i="3"/>
  <c r="G16" i="3" s="1"/>
  <c r="I14" i="3"/>
  <c r="I13" i="3" s="1"/>
  <c r="G14" i="3"/>
  <c r="G13" i="3" s="1"/>
  <c r="I10" i="3"/>
  <c r="I9" i="3" s="1"/>
  <c r="G10" i="3"/>
  <c r="G9" i="3" s="1"/>
  <c r="F26" i="3"/>
  <c r="F25" i="3" s="1"/>
  <c r="F22" i="3"/>
  <c r="F20" i="3"/>
  <c r="F17" i="3"/>
  <c r="F16" i="3" s="1"/>
  <c r="F14" i="3"/>
  <c r="F13" i="3" s="1"/>
  <c r="F10" i="3"/>
  <c r="F9" i="3" s="1"/>
  <c r="G80" i="3" l="1"/>
  <c r="G79" i="3" s="1"/>
  <c r="J70" i="3"/>
  <c r="J40" i="3"/>
  <c r="J81" i="3"/>
  <c r="J74" i="3"/>
  <c r="I73" i="3"/>
  <c r="J47" i="3"/>
  <c r="J64" i="3"/>
  <c r="F80" i="3"/>
  <c r="F79" i="3" s="1"/>
  <c r="J71" i="3"/>
  <c r="J54" i="3"/>
  <c r="J38" i="3"/>
  <c r="I80" i="3"/>
  <c r="J35" i="3"/>
  <c r="J43" i="3"/>
  <c r="G42" i="3"/>
  <c r="I42" i="3"/>
  <c r="F34" i="3"/>
  <c r="F42" i="3"/>
  <c r="I34" i="3"/>
  <c r="G34" i="3"/>
  <c r="J20" i="3"/>
  <c r="F19" i="3"/>
  <c r="F8" i="3" s="1"/>
  <c r="J22" i="3"/>
  <c r="J25" i="3"/>
  <c r="J10" i="3"/>
  <c r="J16" i="3"/>
  <c r="J26" i="3"/>
  <c r="J17" i="3"/>
  <c r="G19" i="3"/>
  <c r="I19" i="3"/>
  <c r="J73" i="3" l="1"/>
  <c r="G33" i="3"/>
  <c r="G32" i="3" s="1"/>
  <c r="J34" i="3"/>
  <c r="I33" i="3"/>
  <c r="I79" i="3"/>
  <c r="J80" i="3"/>
  <c r="J42" i="3"/>
  <c r="F33" i="3"/>
  <c r="F32" i="3" s="1"/>
  <c r="F7" i="3"/>
  <c r="J9" i="3"/>
  <c r="J19" i="3"/>
  <c r="G8" i="3"/>
  <c r="G7" i="3" s="1"/>
  <c r="I8" i="3"/>
  <c r="J79" i="3" l="1"/>
  <c r="J33" i="3"/>
  <c r="I32" i="3"/>
  <c r="I7" i="3"/>
  <c r="J8" i="3"/>
  <c r="J32" i="3" l="1"/>
  <c r="J7" i="3"/>
  <c r="E6" i="8" l="1"/>
  <c r="C6" i="8"/>
  <c r="B6" i="8"/>
  <c r="F8" i="5"/>
  <c r="F9" i="5"/>
  <c r="F10" i="5"/>
  <c r="F11" i="5"/>
  <c r="F13" i="5"/>
  <c r="F14" i="5"/>
  <c r="F7" i="5"/>
  <c r="F19" i="5" l="1"/>
  <c r="F20" i="5"/>
  <c r="F21" i="5"/>
  <c r="F23" i="5"/>
  <c r="F18" i="5" l="1"/>
</calcChain>
</file>

<file path=xl/sharedStrings.xml><?xml version="1.0" encoding="utf-8"?>
<sst xmlns="http://schemas.openxmlformats.org/spreadsheetml/2006/main" count="501" uniqueCount="219">
  <si>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</si>
  <si>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</si>
  <si>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</si>
  <si>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</si>
  <si>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</si>
  <si>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</si>
  <si>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</si>
  <si>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</si>
  <si>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</si>
  <si>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</si>
  <si>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</si>
  <si>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</si>
  <si>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</si>
  <si>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Pomoći iz inozemstva i od subjekata unutar općeg proračuna</t>
  </si>
  <si>
    <t>11 Opći prihodi i primici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</si>
  <si>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</si>
  <si>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</si>
  <si>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</si>
  <si>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</si>
  <si>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</si>
  <si>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</si>
  <si>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</si>
  <si>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</si>
  <si>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Naknade troškova zaposlenima</t>
  </si>
  <si>
    <t>Službena putovanja</t>
  </si>
  <si>
    <t>UKUPNO PRIMICI</t>
  </si>
  <si>
    <t xml:space="preserve">UKUPNO PRIHODI </t>
  </si>
  <si>
    <t>UKUPNO RASHODI</t>
  </si>
  <si>
    <t>UKUPNO PRIHODI</t>
  </si>
  <si>
    <t>091 Predškolsko i osnovno obrazovanje</t>
  </si>
  <si>
    <t>09 Obrazovanje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</si>
  <si>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</si>
  <si>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</si>
  <si>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</si>
  <si>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</si>
  <si>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</si>
  <si>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depozite po viđenju</t>
  </si>
  <si>
    <t>Prihodi po posebnim propisima</t>
  </si>
  <si>
    <t>Ostali nespomenuti prihodi</t>
  </si>
  <si>
    <t>Prihodi od prodaje proizvoda i robe te pruženih usluga, prihodi od donacija te povrati po protestiranim jamstvima</t>
  </si>
  <si>
    <t xml:space="preserve">Prihodi od prodaje proizvoda i robe te pruženih usluga </t>
  </si>
  <si>
    <t>Prihodi od pruženih usluga</t>
  </si>
  <si>
    <t>Donacije od pravnih i fizičkih osoba izvan općeg proračuna i povrat donacija po protestiranim jamstvima</t>
  </si>
  <si>
    <t>Kapitalne donacije</t>
  </si>
  <si>
    <t>Tekuće donacije</t>
  </si>
  <si>
    <t>Prihodi iz nadležnog proračuna i od HZZO-a temeljem ugovornih obveza</t>
  </si>
  <si>
    <t>Prihodi iz nadlženog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</si>
  <si>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</si>
  <si>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</si>
  <si>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Ostali rashodi za zaposlene</t>
  </si>
  <si>
    <t>Doprinosi na plaće</t>
  </si>
  <si>
    <t>Doprinosi za obvezno zdravstveno osiguranje</t>
  </si>
  <si>
    <t>Naknade za prijevoz za rad na terenu i odvojeni život</t>
  </si>
  <si>
    <t>Stručno usavršavanje zaposlenika</t>
  </si>
  <si>
    <t>Rashod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</si>
  <si>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</si>
  <si>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</si>
  <si>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</si>
  <si>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</si>
  <si>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</si>
  <si>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</si>
  <si>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</si>
  <si>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</si>
  <si>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</si>
  <si>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</si>
  <si>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</si>
  <si>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</si>
  <si>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</si>
  <si>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</si>
  <si>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</si>
  <si>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</si>
  <si>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</si>
  <si>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</si>
  <si>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</si>
  <si>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</t>
  </si>
  <si>
    <t>Pristojbe i naknade</t>
  </si>
  <si>
    <t>Financijski rashodi</t>
  </si>
  <si>
    <t>Ostali financijski rashodi</t>
  </si>
  <si>
    <t>Bankarske usluge i usluge platnog prometa</t>
  </si>
  <si>
    <t>Ostale naknade građanima i kućanstvima iz proračuna</t>
  </si>
  <si>
    <t>Naknade građanima i kućanstvima u naravi</t>
  </si>
  <si>
    <t>Ostali rashodi</t>
  </si>
  <si>
    <t>Tekuće donacije u naravi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</si>
  <si>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</si>
  <si>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</si>
  <si>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</si>
  <si>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</si>
  <si>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</si>
  <si>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Sportska i glazbena oprema</t>
  </si>
  <si>
    <t>Uređaji, strojevi i oprema za ostale namjene</t>
  </si>
  <si>
    <t>Knjige, umjetnička djela i ostale izložbene vrijednosti</t>
  </si>
  <si>
    <t>Knjige u knjižnicama</t>
  </si>
  <si>
    <t>OŠ Mokošica, Dubrovnik</t>
  </si>
  <si>
    <t>Ukupno:</t>
  </si>
  <si>
    <t>Potpore za decentralizirane izdatke</t>
  </si>
  <si>
    <t>Glava 8-31</t>
  </si>
  <si>
    <t>Osnovno školstvo</t>
  </si>
  <si>
    <t>18054 DECENTRALIZIRANE FUNKCIJE - MINIMALNI FINANCIJSKI STANDARD</t>
  </si>
  <si>
    <t>Aktivnost A18054001</t>
  </si>
  <si>
    <t>MATERIJALNI I FINANCIJSKI RASHODI</t>
  </si>
  <si>
    <t>32</t>
  </si>
  <si>
    <t>3211</t>
  </si>
  <si>
    <t>3213</t>
  </si>
  <si>
    <t>3221</t>
  </si>
  <si>
    <t>3223</t>
  </si>
  <si>
    <t>3225</t>
  </si>
  <si>
    <t>Sitni inventar i autogume</t>
  </si>
  <si>
    <t>3231</t>
  </si>
  <si>
    <t>3234</t>
  </si>
  <si>
    <t>3235</t>
  </si>
  <si>
    <t>3236</t>
  </si>
  <si>
    <t>3237</t>
  </si>
  <si>
    <t>3238</t>
  </si>
  <si>
    <t>3239</t>
  </si>
  <si>
    <t>3294</t>
  </si>
  <si>
    <t>Članarine i norme</t>
  </si>
  <si>
    <t>3299</t>
  </si>
  <si>
    <t>34</t>
  </si>
  <si>
    <t>3431</t>
  </si>
  <si>
    <t>Aktivnost A18054004</t>
  </si>
  <si>
    <t>REDOVNA DJELATNOST OSNOVNOG OBRAZOVANJA</t>
  </si>
  <si>
    <t>Pomoći iz državnog proračuna za plaće te ostale rashode za zaposlene</t>
  </si>
  <si>
    <t>Naknade za prijevoz, za rad na terenu i odvojeni život</t>
  </si>
  <si>
    <t>18055 DECENTRALIZIRANE FUNKCIJE - IZNAD MINIMALNOG FINANCIJSKOG STANDARDA</t>
  </si>
  <si>
    <t>Aktivnost A18055002</t>
  </si>
  <si>
    <t>OSTALI PROJEKTI U OSNOVNOM ŠKOLSTVU</t>
  </si>
  <si>
    <t>Izvor  11</t>
  </si>
  <si>
    <t>Opći prihodi i primici</t>
  </si>
  <si>
    <t>37</t>
  </si>
  <si>
    <t>Naknade građanima i kućanstvima na temelju osiguranja i druge naknade</t>
  </si>
  <si>
    <t>Vlastiti prihodi proračunskih korisnika</t>
  </si>
  <si>
    <t>Višak/manjak prihoda proračunskih korisnika</t>
  </si>
  <si>
    <t>Rashodi za nabavu i proizvedene dugotrajne imovine</t>
  </si>
  <si>
    <t>Donacije i ostali namjenski prihodi proračunskih korisnika</t>
  </si>
  <si>
    <t>Aktivnost A18055006</t>
  </si>
  <si>
    <t>PRODUŽENI BORAVAK</t>
  </si>
  <si>
    <t>Službena, radna i službena odjeća</t>
  </si>
  <si>
    <t>Aktivnost A18055021</t>
  </si>
  <si>
    <t>TEKUĆE I INVESTICIJSKO ODRŽAVANJE IZNAD MINIMALNOG STANDARDA</t>
  </si>
  <si>
    <t>Aktivnost A18055023</t>
  </si>
  <si>
    <t>STRUČNO RAZVOJNE SLUŽBE</t>
  </si>
  <si>
    <t>Aktivnost A18055036</t>
  </si>
  <si>
    <t>ASISTENT U NASTAVI</t>
  </si>
  <si>
    <t>Aktivnost A18055039</t>
  </si>
  <si>
    <t>NABAVA ŠKOLSKIH UDŽBENIKA</t>
  </si>
  <si>
    <t>Knjige</t>
  </si>
  <si>
    <t>Aktivnost A18055040</t>
  </si>
  <si>
    <t>SHEMA ŠKOLSKOG VOĆA</t>
  </si>
  <si>
    <t>Aktivnost A18055043</t>
  </si>
  <si>
    <t>PREHRANA ZA UČENIKE U OSNOVNIM ŠKOLAMA</t>
  </si>
  <si>
    <t>18056 KAPITALNO ULAGANJE U ŠKOLSTVO - MINIMALNI FINANCIJSKI STANDARD</t>
  </si>
  <si>
    <t>Aktivnost A18056002</t>
  </si>
  <si>
    <t>ŠKOLSKA OPREMA</t>
  </si>
  <si>
    <t>18057 KAPITALNO ULAGANJE U ŠKOLSTVO - IZNAD MINIMALNOG FINANCIJSKOG STANDARDA</t>
  </si>
  <si>
    <t>Aktivnost A18057001</t>
  </si>
  <si>
    <t>Brojčana oznaka i naziv</t>
  </si>
  <si>
    <t>5=4/3</t>
  </si>
  <si>
    <t>Uredski materijal I ostali materijalni rashodi</t>
  </si>
  <si>
    <t>-</t>
  </si>
  <si>
    <t>Prihodi od upravnih i administrativnih pristojbi, pristojbi po posebnim propisima i naknadama</t>
  </si>
  <si>
    <t>096 Dodatne usluge u obrazovanju</t>
  </si>
  <si>
    <t>Izvor  99</t>
  </si>
  <si>
    <t>35 Vlastiti prihodi proračunskih korisnika</t>
  </si>
  <si>
    <t>41 Potpore za decentralizirane izdatke</t>
  </si>
  <si>
    <t>52 Namjenske tekuće pomoći</t>
  </si>
  <si>
    <t>54 EU fondovi-pomoći</t>
  </si>
  <si>
    <t>59 Pomoći iz državnog proračuna za plaće te ostale rashode za zaposlene</t>
  </si>
  <si>
    <t>65 Donacije i ostali namjenski prihodi proračunskih korisnika</t>
  </si>
  <si>
    <t>99 Višak/manjak prihoda proračunskih korisnika</t>
  </si>
  <si>
    <t>Izvor  41</t>
  </si>
  <si>
    <t>Izvor  59</t>
  </si>
  <si>
    <t>Izvor  35</t>
  </si>
  <si>
    <t>Izvor  65</t>
  </si>
  <si>
    <t>Izvor 65</t>
  </si>
  <si>
    <t>REPUBLIKA HRVATSKA</t>
  </si>
  <si>
    <t>Osnovna škola Mokošica, Dubrovnik</t>
  </si>
  <si>
    <t>RKP broj:</t>
  </si>
  <si>
    <t>Razina:</t>
  </si>
  <si>
    <t>Medicinska i laboratorijska oprema</t>
  </si>
  <si>
    <t>URBROJ: 2117-1-126-03-26-1</t>
  </si>
  <si>
    <t>POLUGODIŠNJI IZVJEŠTAJ O IZVRŠENJU FINANCIJSKOG PLANA ZA 2026. GODINU</t>
  </si>
  <si>
    <t>1.1. SAŽETAK  RAČUNA PRIHODA I RASHODA I RAČUNA FINANCIRANJA</t>
  </si>
  <si>
    <t>A) SAŽETAK RAČUNA PRIHODA I RASHODA</t>
  </si>
  <si>
    <t xml:space="preserve"> OSTVARENJE / IZVRŠENJE 30.6.2025.</t>
  </si>
  <si>
    <t>IZVORNI PLAN ILI REBALANS 2026.</t>
  </si>
  <si>
    <t>TEKUĆI PLAN ZA 2026. GODINU</t>
  </si>
  <si>
    <t>OSTVARENJE / IZVRŠENJE 30.6.2026.</t>
  </si>
  <si>
    <t>B) SAŽETAK RAČUNA FINANCIRANJA</t>
  </si>
  <si>
    <t>NETO FINANCIRANJE</t>
  </si>
  <si>
    <t>C) PRENESENI VIŠAK ILI PRENESENI MANJAK</t>
  </si>
  <si>
    <t xml:space="preserve"> 1.2. RAČUN PRIHODA I RASHODA </t>
  </si>
  <si>
    <t xml:space="preserve">1.2.1.IZVJEŠTAJ O PRIHODIMA I RASHODIMA PREMA EKONOMSKOJ KLASIFIKACIJI </t>
  </si>
  <si>
    <t>1.2.2. IZVJEŠTAJ O PRIHODIMA I RASHODIMA PREMA IZVORIMA FINANCIRANJA</t>
  </si>
  <si>
    <t>1.2.3. IZVJEŠTAJ O RASHODIMA PREMA FUNKCIJSKOJ KLASIFIKACIJI</t>
  </si>
  <si>
    <t xml:space="preserve"> 1.3. RAČUN FINANCIRANJA</t>
  </si>
  <si>
    <t xml:space="preserve">1.3.1. IZVJEŠTAJ RAČUNA FINANCIRANJA PREMA EKONOMSKOJ KLASIFIKACIJI </t>
  </si>
  <si>
    <t>Tekući plan za 2026. godinu</t>
  </si>
  <si>
    <t>Izvršenje 30.6.2026.</t>
  </si>
  <si>
    <t>Plaće za prekovremeni rad</t>
  </si>
  <si>
    <t>UKUPNO IZDACI</t>
  </si>
  <si>
    <t>1.3.2. IZVJEŠTAJ RAČUNA FINANCIRANJA PREMA IZVORIMA FINANCIRANJA</t>
  </si>
  <si>
    <t>2.1. IZVJEŠTAJ PO PROGRAMSKOJ KLASIFIKACIJI</t>
  </si>
  <si>
    <t>Izvorni plan ili rebalans 2026.</t>
  </si>
  <si>
    <t>Izvor  52</t>
  </si>
  <si>
    <t>Namjenske tekuće pomoći</t>
  </si>
  <si>
    <t>PRIJENOS VIŠAK/MANJAK IZ PRETHODNE GODINE</t>
  </si>
  <si>
    <t>Izvor  565</t>
  </si>
  <si>
    <t>Izvor  561</t>
  </si>
  <si>
    <t>Europski socijalni fond plus</t>
  </si>
  <si>
    <t>Europski poljoprivredni fond za ruralni razvoj</t>
  </si>
  <si>
    <t>56 Fondovi EU</t>
  </si>
  <si>
    <t>6=5/2*100</t>
  </si>
  <si>
    <t>7=5/4*100</t>
  </si>
  <si>
    <t>INDEKS 5/2</t>
  </si>
  <si>
    <t>INDEKS 5/4</t>
  </si>
  <si>
    <t>Index 4/3</t>
  </si>
  <si>
    <t>KLASA: 400-01/26-01/5</t>
  </si>
  <si>
    <t>Dubrovnik, 14. srpnja 2026. godine</t>
  </si>
  <si>
    <t>PRIJENOS VIŠKA/MANJKA U SLJEDEĆE RAZDOBLJE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</si>
</sst>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FC6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9" fontId="19" fillId="0" borderId="0" applyFont="0" applyFill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23" fillId="0" borderId="0"/>
  </cellStyleXfs>
  <cellXfs count="321">
    <xf numFmtId="0" fontId="0" fillId="0" borderId="0" xfId="0"/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 wrapText="1"/>
    </xf>
    <xf numFmtId="0" fontId="0" fillId="3" borderId="0" xfId="0" applyFill="1"/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4" fontId="17" fillId="2" borderId="3" xfId="0" applyNumberFormat="1" applyFont="1" applyFill="1" applyBorder="1" applyAlignment="1">
      <alignment horizontal="right" vertical="center"/>
    </xf>
    <xf numFmtId="10" fontId="18" fillId="0" borderId="3" xfId="0" applyNumberFormat="1" applyFont="1" applyBorder="1" applyAlignment="1">
      <alignment horizontal="right" vertical="center"/>
    </xf>
    <xf numFmtId="4" fontId="18" fillId="0" borderId="3" xfId="0" applyNumberFormat="1" applyFont="1" applyBorder="1" applyAlignment="1">
      <alignment horizontal="right" vertical="center" wrapText="1"/>
    </xf>
    <xf numFmtId="0" fontId="8" fillId="2" borderId="7" xfId="0" applyNumberFormat="1" applyFont="1" applyFill="1" applyBorder="1" applyAlignment="1" applyProtection="1">
      <alignment horizontal="left" vertical="center" wrapText="1"/>
    </xf>
    <xf numFmtId="10" fontId="18" fillId="0" borderId="8" xfId="0" applyNumberFormat="1" applyFont="1" applyBorder="1" applyAlignment="1">
      <alignment horizontal="right" vertical="center"/>
    </xf>
    <xf numFmtId="0" fontId="8" fillId="5" borderId="17" xfId="0" applyNumberFormat="1" applyFont="1" applyFill="1" applyBorder="1" applyAlignment="1" applyProtection="1">
      <alignment horizontal="left" vertical="center" wrapText="1"/>
    </xf>
    <xf numFmtId="4" fontId="8" fillId="5" borderId="18" xfId="0" applyNumberFormat="1" applyFont="1" applyFill="1" applyBorder="1" applyAlignment="1" applyProtection="1">
      <alignment horizontal="right" vertical="center" wrapText="1"/>
    </xf>
    <xf numFmtId="10" fontId="15" fillId="5" borderId="18" xfId="0" applyNumberFormat="1" applyFont="1" applyFill="1" applyBorder="1" applyAlignment="1">
      <alignment horizontal="right" vertical="center"/>
    </xf>
    <xf numFmtId="10" fontId="15" fillId="5" borderId="19" xfId="0" applyNumberFormat="1" applyFont="1" applyFill="1" applyBorder="1" applyAlignment="1">
      <alignment horizontal="right" vertical="center"/>
    </xf>
    <xf numFmtId="0" fontId="5" fillId="6" borderId="17" xfId="0" applyNumberFormat="1" applyFont="1" applyFill="1" applyBorder="1" applyAlignment="1" applyProtection="1">
      <alignment horizontal="center" vertical="center" wrapText="1"/>
    </xf>
    <xf numFmtId="0" fontId="5" fillId="7" borderId="17" xfId="0" applyNumberFormat="1" applyFont="1" applyFill="1" applyBorder="1" applyAlignment="1" applyProtection="1">
      <alignment horizontal="center" vertical="center" wrapText="1"/>
    </xf>
    <xf numFmtId="0" fontId="5" fillId="7" borderId="18" xfId="0" applyNumberFormat="1" applyFont="1" applyFill="1" applyBorder="1" applyAlignment="1" applyProtection="1">
      <alignment horizontal="center" vertical="center" wrapText="1"/>
    </xf>
    <xf numFmtId="0" fontId="5" fillId="7" borderId="19" xfId="0" applyNumberFormat="1" applyFont="1" applyFill="1" applyBorder="1" applyAlignment="1" applyProtection="1">
      <alignment horizontal="center" vertical="center" wrapText="1"/>
    </xf>
    <xf numFmtId="0" fontId="7" fillId="2" borderId="9" xfId="0" quotePrefix="1" applyFont="1" applyFill="1" applyBorder="1" applyAlignment="1">
      <alignment horizontal="left" vertical="center" wrapText="1"/>
    </xf>
    <xf numFmtId="4" fontId="17" fillId="2" borderId="3" xfId="0" applyNumberFormat="1" applyFont="1" applyFill="1" applyBorder="1" applyAlignment="1">
      <alignment horizontal="right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22" fillId="2" borderId="3" xfId="0" quotePrefix="1" applyFont="1" applyFill="1" applyBorder="1" applyAlignment="1">
      <alignment horizontal="left" vertical="center"/>
    </xf>
    <xf numFmtId="0" fontId="8" fillId="5" borderId="3" xfId="0" applyNumberFormat="1" applyFont="1" applyFill="1" applyBorder="1" applyAlignment="1" applyProtection="1">
      <alignment horizontal="left" vertical="center" wrapText="1"/>
    </xf>
    <xf numFmtId="4" fontId="5" fillId="5" borderId="3" xfId="0" applyNumberFormat="1" applyFont="1" applyFill="1" applyBorder="1" applyAlignment="1">
      <alignment horizontal="right"/>
    </xf>
    <xf numFmtId="0" fontId="8" fillId="10" borderId="3" xfId="0" applyNumberFormat="1" applyFont="1" applyFill="1" applyBorder="1" applyAlignment="1" applyProtection="1">
      <alignment horizontal="left" vertical="center" wrapText="1"/>
    </xf>
    <xf numFmtId="4" fontId="5" fillId="10" borderId="3" xfId="0" applyNumberFormat="1" applyFont="1" applyFill="1" applyBorder="1" applyAlignment="1">
      <alignment horizontal="right"/>
    </xf>
    <xf numFmtId="0" fontId="8" fillId="10" borderId="3" xfId="0" quotePrefix="1" applyFont="1" applyFill="1" applyBorder="1" applyAlignment="1">
      <alignment horizontal="left" vertical="center"/>
    </xf>
    <xf numFmtId="0" fontId="22" fillId="10" borderId="3" xfId="0" quotePrefix="1" applyFont="1" applyFill="1" applyBorder="1" applyAlignment="1">
      <alignment horizontal="left" vertical="center"/>
    </xf>
    <xf numFmtId="0" fontId="8" fillId="10" borderId="3" xfId="0" quotePrefix="1" applyFont="1" applyFill="1" applyBorder="1" applyAlignment="1">
      <alignment horizontal="left" vertical="center" wrapText="1"/>
    </xf>
    <xf numFmtId="0" fontId="15" fillId="0" borderId="3" xfId="0" applyFont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16" fillId="0" borderId="3" xfId="0" applyFont="1" applyBorder="1"/>
    <xf numFmtId="0" fontId="18" fillId="0" borderId="3" xfId="0" applyFont="1" applyBorder="1"/>
    <xf numFmtId="0" fontId="6" fillId="10" borderId="3" xfId="0" quotePrefix="1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3" xfId="0" applyNumberFormat="1" applyFont="1" applyFill="1" applyBorder="1" applyAlignment="1" applyProtection="1">
      <alignment horizontal="left" vertical="center"/>
    </xf>
    <xf numFmtId="0" fontId="8" fillId="5" borderId="3" xfId="0" applyNumberFormat="1" applyFont="1" applyFill="1" applyBorder="1" applyAlignment="1" applyProtection="1">
      <alignment vertical="center" wrapText="1"/>
    </xf>
    <xf numFmtId="0" fontId="8" fillId="10" borderId="3" xfId="0" applyNumberFormat="1" applyFont="1" applyFill="1" applyBorder="1" applyAlignment="1" applyProtection="1">
      <alignment vertical="center" wrapText="1"/>
    </xf>
    <xf numFmtId="10" fontId="15" fillId="5" borderId="3" xfId="0" applyNumberFormat="1" applyFont="1" applyFill="1" applyBorder="1" applyAlignment="1">
      <alignment horizontal="right"/>
    </xf>
    <xf numFmtId="10" fontId="15" fillId="10" borderId="3" xfId="0" applyNumberFormat="1" applyFont="1" applyFill="1" applyBorder="1" applyAlignment="1">
      <alignment horizontal="right"/>
    </xf>
    <xf numFmtId="4" fontId="18" fillId="2" borderId="3" xfId="0" applyNumberFormat="1" applyFont="1" applyFill="1" applyBorder="1" applyAlignment="1">
      <alignment horizontal="right"/>
    </xf>
    <xf numFmtId="10" fontId="18" fillId="0" borderId="3" xfId="0" applyNumberFormat="1" applyFont="1" applyBorder="1" applyAlignment="1">
      <alignment horizontal="right"/>
    </xf>
    <xf numFmtId="4" fontId="18" fillId="0" borderId="3" xfId="0" applyNumberFormat="1" applyFont="1" applyBorder="1" applyAlignment="1">
      <alignment horizontal="right"/>
    </xf>
    <xf numFmtId="0" fontId="6" fillId="11" borderId="3" xfId="0" quotePrefix="1" applyFont="1" applyFill="1" applyBorder="1" applyAlignment="1">
      <alignment horizontal="left" vertical="center"/>
    </xf>
    <xf numFmtId="0" fontId="6" fillId="11" borderId="3" xfId="0" quotePrefix="1" applyFont="1" applyFill="1" applyBorder="1" applyAlignment="1">
      <alignment horizontal="left" vertical="center" wrapText="1"/>
    </xf>
    <xf numFmtId="4" fontId="3" fillId="11" borderId="3" xfId="0" applyNumberFormat="1" applyFont="1" applyFill="1" applyBorder="1" applyAlignment="1">
      <alignment horizontal="right"/>
    </xf>
    <xf numFmtId="0" fontId="7" fillId="11" borderId="3" xfId="0" quotePrefix="1" applyFont="1" applyFill="1" applyBorder="1" applyAlignment="1">
      <alignment horizontal="left" vertical="center"/>
    </xf>
    <xf numFmtId="0" fontId="8" fillId="11" borderId="3" xfId="0" quotePrefix="1" applyFont="1" applyFill="1" applyBorder="1" applyAlignment="1">
      <alignment horizontal="left" vertical="center"/>
    </xf>
    <xf numFmtId="0" fontId="6" fillId="11" borderId="3" xfId="0" applyNumberFormat="1" applyFont="1" applyFill="1" applyBorder="1" applyAlignment="1" applyProtection="1">
      <alignment horizontal="left" vertical="center" wrapText="1"/>
    </xf>
    <xf numFmtId="10" fontId="16" fillId="11" borderId="3" xfId="0" applyNumberFormat="1" applyFont="1" applyFill="1" applyBorder="1" applyAlignment="1">
      <alignment horizontal="right"/>
    </xf>
    <xf numFmtId="4" fontId="17" fillId="11" borderId="3" xfId="0" applyNumberFormat="1" applyFont="1" applyFill="1" applyBorder="1" applyAlignment="1">
      <alignment horizontal="right"/>
    </xf>
    <xf numFmtId="0" fontId="15" fillId="11" borderId="3" xfId="0" applyFont="1" applyFill="1" applyBorder="1" applyAlignment="1">
      <alignment vertical="top" wrapText="1"/>
    </xf>
    <xf numFmtId="0" fontId="16" fillId="11" borderId="3" xfId="0" applyFont="1" applyFill="1" applyBorder="1" applyAlignment="1">
      <alignment vertical="top" wrapText="1"/>
    </xf>
    <xf numFmtId="4" fontId="18" fillId="0" borderId="3" xfId="0" applyNumberFormat="1" applyFont="1" applyBorder="1" applyAlignment="1">
      <alignment horizontal="right" wrapText="1"/>
    </xf>
    <xf numFmtId="4" fontId="16" fillId="11" borderId="3" xfId="0" applyNumberFormat="1" applyFont="1" applyFill="1" applyBorder="1" applyAlignment="1">
      <alignment horizontal="right" wrapText="1"/>
    </xf>
    <xf numFmtId="4" fontId="15" fillId="5" borderId="3" xfId="0" applyNumberFormat="1" applyFont="1" applyFill="1" applyBorder="1" applyAlignment="1">
      <alignment horizontal="right"/>
    </xf>
    <xf numFmtId="4" fontId="15" fillId="10" borderId="3" xfId="0" applyNumberFormat="1" applyFont="1" applyFill="1" applyBorder="1" applyAlignment="1">
      <alignment horizontal="right"/>
    </xf>
    <xf numFmtId="4" fontId="16" fillId="11" borderId="3" xfId="0" applyNumberFormat="1" applyFont="1" applyFill="1" applyBorder="1" applyAlignment="1">
      <alignment horizontal="right"/>
    </xf>
    <xf numFmtId="4" fontId="8" fillId="10" borderId="3" xfId="0" applyNumberFormat="1" applyFont="1" applyFill="1" applyBorder="1" applyAlignment="1" applyProtection="1">
      <alignment horizontal="right" wrapText="1"/>
    </xf>
    <xf numFmtId="1" fontId="25" fillId="2" borderId="3" xfId="5" applyNumberFormat="1" applyFont="1" applyFill="1" applyBorder="1" applyAlignment="1">
      <alignment horizontal="center" vertical="center" wrapText="1"/>
    </xf>
    <xf numFmtId="1" fontId="25" fillId="2" borderId="4" xfId="5" applyNumberFormat="1" applyFont="1" applyFill="1" applyBorder="1" applyAlignment="1">
      <alignment horizontal="center" vertical="center" wrapText="1"/>
    </xf>
    <xf numFmtId="4" fontId="27" fillId="2" borderId="3" xfId="5" applyNumberFormat="1" applyFont="1" applyFill="1" applyBorder="1" applyAlignment="1">
      <alignment horizontal="right" vertical="center" wrapText="1"/>
    </xf>
    <xf numFmtId="10" fontId="25" fillId="2" borderId="3" xfId="5" applyNumberFormat="1" applyFont="1" applyFill="1" applyBorder="1" applyAlignment="1">
      <alignment horizontal="right" vertical="center" wrapText="1"/>
    </xf>
    <xf numFmtId="4" fontId="28" fillId="2" borderId="3" xfId="5" applyNumberFormat="1" applyFont="1" applyFill="1" applyBorder="1" applyAlignment="1">
      <alignment horizontal="right" vertical="center" wrapText="1"/>
    </xf>
    <xf numFmtId="4" fontId="28" fillId="2" borderId="4" xfId="5" applyNumberFormat="1" applyFont="1" applyFill="1" applyBorder="1" applyAlignment="1">
      <alignment horizontal="right" vertical="center" wrapText="1"/>
    </xf>
    <xf numFmtId="10" fontId="29" fillId="2" borderId="3" xfId="5" applyNumberFormat="1" applyFont="1" applyFill="1" applyBorder="1" applyAlignment="1">
      <alignment horizontal="right" vertical="center" wrapText="1"/>
    </xf>
    <xf numFmtId="4" fontId="25" fillId="2" borderId="3" xfId="5" applyNumberFormat="1" applyFont="1" applyFill="1" applyBorder="1" applyAlignment="1">
      <alignment horizontal="right" vertical="center" wrapText="1"/>
    </xf>
    <xf numFmtId="4" fontId="29" fillId="2" borderId="3" xfId="5" applyNumberFormat="1" applyFont="1" applyFill="1" applyBorder="1" applyAlignment="1">
      <alignment horizontal="right" vertical="center" wrapText="1"/>
    </xf>
    <xf numFmtId="4" fontId="29" fillId="2" borderId="4" xfId="5" applyNumberFormat="1" applyFont="1" applyFill="1" applyBorder="1" applyAlignment="1">
      <alignment horizontal="right" vertical="center" wrapText="1"/>
    </xf>
    <xf numFmtId="0" fontId="28" fillId="2" borderId="1" xfId="5" applyFont="1" applyFill="1" applyBorder="1" applyAlignment="1">
      <alignment horizontal="left" vertical="center" wrapText="1"/>
    </xf>
    <xf numFmtId="0" fontId="28" fillId="2" borderId="4" xfId="5" applyFont="1" applyFill="1" applyBorder="1" applyAlignment="1">
      <alignment horizontal="left" vertical="center" wrapText="1"/>
    </xf>
    <xf numFmtId="0" fontId="27" fillId="2" borderId="4" xfId="5" applyFont="1" applyFill="1" applyBorder="1" applyAlignment="1">
      <alignment horizontal="left" vertical="center" wrapText="1"/>
    </xf>
    <xf numFmtId="0" fontId="28" fillId="2" borderId="1" xfId="5" applyFont="1" applyFill="1" applyBorder="1" applyAlignment="1">
      <alignment horizontal="left" vertical="center"/>
    </xf>
    <xf numFmtId="0" fontId="28" fillId="2" borderId="2" xfId="5" applyFont="1" applyFill="1" applyBorder="1" applyAlignment="1">
      <alignment horizontal="left" vertical="center"/>
    </xf>
    <xf numFmtId="0" fontId="28" fillId="2" borderId="4" xfId="5" applyFont="1" applyFill="1" applyBorder="1" applyAlignment="1">
      <alignment horizontal="left" vertical="center"/>
    </xf>
    <xf numFmtId="4" fontId="24" fillId="4" borderId="3" xfId="5" applyNumberFormat="1" applyFont="1" applyFill="1" applyBorder="1" applyAlignment="1">
      <alignment horizontal="right" vertical="center" wrapText="1"/>
    </xf>
    <xf numFmtId="10" fontId="15" fillId="4" borderId="3" xfId="2" applyNumberFormat="1" applyFont="1" applyFill="1" applyBorder="1" applyAlignment="1" applyProtection="1">
      <alignment horizontal="right" vertical="center" wrapText="1"/>
    </xf>
    <xf numFmtId="4" fontId="15" fillId="12" borderId="3" xfId="3" applyNumberFormat="1" applyFont="1" applyFill="1" applyBorder="1" applyAlignment="1" applyProtection="1">
      <alignment horizontal="right" vertical="center" wrapText="1"/>
    </xf>
    <xf numFmtId="10" fontId="15" fillId="12" borderId="3" xfId="5" applyNumberFormat="1" applyFont="1" applyFill="1" applyBorder="1" applyAlignment="1">
      <alignment horizontal="right" vertical="center" wrapText="1"/>
    </xf>
    <xf numFmtId="4" fontId="15" fillId="13" borderId="3" xfId="3" applyNumberFormat="1" applyFont="1" applyFill="1" applyBorder="1" applyAlignment="1" applyProtection="1">
      <alignment horizontal="right" vertical="center" wrapText="1"/>
    </xf>
    <xf numFmtId="10" fontId="15" fillId="13" borderId="3" xfId="5" applyNumberFormat="1" applyFont="1" applyFill="1" applyBorder="1" applyAlignment="1">
      <alignment horizontal="right" vertical="center" wrapText="1"/>
    </xf>
    <xf numFmtId="4" fontId="30" fillId="12" borderId="3" xfId="3" applyNumberFormat="1" applyFont="1" applyFill="1" applyBorder="1" applyAlignment="1" applyProtection="1">
      <alignment horizontal="right" vertical="center" wrapText="1"/>
    </xf>
    <xf numFmtId="4" fontId="31" fillId="14" borderId="3" xfId="5" applyNumberFormat="1" applyFont="1" applyFill="1" applyBorder="1" applyAlignment="1">
      <alignment horizontal="right" vertical="center" wrapText="1"/>
    </xf>
    <xf numFmtId="10" fontId="31" fillId="14" borderId="3" xfId="5" applyNumberFormat="1" applyFont="1" applyFill="1" applyBorder="1" applyAlignment="1">
      <alignment horizontal="right" vertical="center" wrapText="1"/>
    </xf>
    <xf numFmtId="4" fontId="26" fillId="14" borderId="3" xfId="5" applyNumberFormat="1" applyFont="1" applyFill="1" applyBorder="1" applyAlignment="1">
      <alignment horizontal="right" vertical="center" wrapText="1"/>
    </xf>
    <xf numFmtId="10" fontId="26" fillId="14" borderId="3" xfId="5" applyNumberFormat="1" applyFont="1" applyFill="1" applyBorder="1" applyAlignment="1">
      <alignment horizontal="right" vertical="center" wrapText="1"/>
    </xf>
    <xf numFmtId="0" fontId="32" fillId="0" borderId="0" xfId="0" applyFont="1"/>
    <xf numFmtId="0" fontId="13" fillId="6" borderId="24" xfId="0" applyNumberFormat="1" applyFont="1" applyFill="1" applyBorder="1" applyAlignment="1" applyProtection="1">
      <alignment horizontal="center" vertical="center" wrapText="1"/>
    </xf>
    <xf numFmtId="0" fontId="13" fillId="6" borderId="25" xfId="0" applyNumberFormat="1" applyFont="1" applyFill="1" applyBorder="1" applyAlignment="1" applyProtection="1">
      <alignment horizontal="center" vertical="center" wrapText="1"/>
    </xf>
    <xf numFmtId="0" fontId="13" fillId="6" borderId="26" xfId="0" applyNumberFormat="1" applyFont="1" applyFill="1" applyBorder="1" applyAlignment="1" applyProtection="1">
      <alignment horizontal="center" vertical="center" wrapText="1"/>
    </xf>
    <xf numFmtId="0" fontId="8" fillId="2" borderId="27" xfId="0" applyNumberFormat="1" applyFont="1" applyFill="1" applyBorder="1" applyAlignment="1" applyProtection="1">
      <alignment horizontal="left" vertical="center" wrapText="1"/>
    </xf>
    <xf numFmtId="0" fontId="7" fillId="2" borderId="7" xfId="0" quotePrefix="1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vertical="center" wrapText="1"/>
    </xf>
    <xf numFmtId="0" fontId="4" fillId="6" borderId="17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/>
    <xf numFmtId="0" fontId="28" fillId="2" borderId="1" xfId="5" applyFont="1" applyFill="1" applyBorder="1" applyAlignment="1">
      <alignment horizontal="left" vertical="center" wrapText="1"/>
    </xf>
    <xf numFmtId="0" fontId="28" fillId="2" borderId="4" xfId="5" applyFont="1" applyFill="1" applyBorder="1" applyAlignment="1">
      <alignment horizontal="left" vertical="center" wrapText="1"/>
    </xf>
    <xf numFmtId="4" fontId="27" fillId="0" borderId="3" xfId="5" applyNumberFormat="1" applyFont="1" applyFill="1" applyBorder="1" applyAlignment="1">
      <alignment horizontal="right" vertical="center" wrapText="1"/>
    </xf>
    <xf numFmtId="0" fontId="0" fillId="0" borderId="0" xfId="0"/>
    <xf numFmtId="4" fontId="18" fillId="0" borderId="3" xfId="0" applyNumberFormat="1" applyFont="1" applyBorder="1" applyAlignment="1">
      <alignment horizontal="right" vertical="center"/>
    </xf>
    <xf numFmtId="0" fontId="7" fillId="2" borderId="7" xfId="0" quotePrefix="1" applyFont="1" applyFill="1" applyBorder="1" applyAlignment="1">
      <alignment horizontal="left" vertical="center" wrapText="1" indent="1"/>
    </xf>
    <xf numFmtId="0" fontId="7" fillId="2" borderId="7" xfId="0" applyNumberFormat="1" applyFont="1" applyFill="1" applyBorder="1" applyAlignment="1" applyProtection="1">
      <alignment horizontal="left" vertical="center" wrapText="1" indent="1"/>
    </xf>
    <xf numFmtId="0" fontId="7" fillId="2" borderId="12" xfId="0" applyNumberFormat="1" applyFont="1" applyFill="1" applyBorder="1" applyAlignment="1" applyProtection="1">
      <alignment horizontal="left" vertical="center" wrapText="1" indent="1"/>
    </xf>
    <xf numFmtId="4" fontId="5" fillId="5" borderId="18" xfId="0" applyNumberFormat="1" applyFont="1" applyFill="1" applyBorder="1" applyAlignment="1">
      <alignment horizontal="right" vertical="center"/>
    </xf>
    <xf numFmtId="0" fontId="5" fillId="6" borderId="18" xfId="0" applyNumberFormat="1" applyFont="1" applyFill="1" applyBorder="1" applyAlignment="1" applyProtection="1">
      <alignment horizontal="center" vertical="center" wrapText="1"/>
    </xf>
    <xf numFmtId="4" fontId="5" fillId="10" borderId="3" xfId="0" applyNumberFormat="1" applyFont="1" applyFill="1" applyBorder="1" applyAlignment="1">
      <alignment horizontal="right"/>
    </xf>
    <xf numFmtId="0" fontId="5" fillId="6" borderId="19" xfId="0" applyNumberFormat="1" applyFont="1" applyFill="1" applyBorder="1" applyAlignment="1" applyProtection="1">
      <alignment horizontal="center" vertical="center" wrapText="1"/>
    </xf>
    <xf numFmtId="0" fontId="35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5" fillId="6" borderId="15" xfId="0" applyNumberFormat="1" applyFont="1" applyFill="1" applyBorder="1" applyAlignment="1" applyProtection="1">
      <alignment horizontal="center" vertical="center" wrapText="1"/>
    </xf>
    <xf numFmtId="0" fontId="18" fillId="0" borderId="3" xfId="0" applyFont="1" applyBorder="1" applyAlignment="1">
      <alignment horizontal="left"/>
    </xf>
    <xf numFmtId="0" fontId="18" fillId="0" borderId="3" xfId="0" applyFont="1" applyBorder="1" applyAlignment="1">
      <alignment horizontal="left" vertical="top" wrapText="1"/>
    </xf>
    <xf numFmtId="0" fontId="5" fillId="17" borderId="18" xfId="0" applyNumberFormat="1" applyFont="1" applyFill="1" applyBorder="1" applyAlignment="1" applyProtection="1">
      <alignment horizontal="center" vertical="center" wrapText="1"/>
    </xf>
    <xf numFmtId="0" fontId="5" fillId="17" borderId="19" xfId="0" applyNumberFormat="1" applyFont="1" applyFill="1" applyBorder="1" applyAlignment="1" applyProtection="1">
      <alignment horizontal="center" vertical="center" wrapText="1"/>
    </xf>
    <xf numFmtId="0" fontId="13" fillId="4" borderId="15" xfId="0" quotePrefix="1" applyNumberFormat="1" applyFont="1" applyFill="1" applyBorder="1" applyAlignment="1" applyProtection="1">
      <alignment horizontal="center" vertical="center" wrapText="1"/>
    </xf>
    <xf numFmtId="0" fontId="13" fillId="4" borderId="15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3" fillId="4" borderId="16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center" vertical="center"/>
    </xf>
    <xf numFmtId="4" fontId="6" fillId="15" borderId="3" xfId="0" applyNumberFormat="1" applyFont="1" applyFill="1" applyBorder="1" applyAlignment="1" applyProtection="1">
      <alignment horizontal="center" vertical="center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4" fontId="6" fillId="15" borderId="10" xfId="0" applyNumberFormat="1" applyFont="1" applyFill="1" applyBorder="1" applyAlignment="1" applyProtection="1">
      <alignment horizontal="center" vertical="center" wrapText="1"/>
    </xf>
    <xf numFmtId="4" fontId="6" fillId="15" borderId="1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 applyProtection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10" fontId="3" fillId="0" borderId="3" xfId="0" applyNumberFormat="1" applyFont="1" applyFill="1" applyBorder="1" applyAlignment="1">
      <alignment horizontal="center" vertical="center"/>
    </xf>
    <xf numFmtId="10" fontId="3" fillId="0" borderId="8" xfId="0" applyNumberFormat="1" applyFont="1" applyFill="1" applyBorder="1" applyAlignment="1">
      <alignment horizontal="center" vertical="center"/>
    </xf>
    <xf numFmtId="10" fontId="3" fillId="15" borderId="3" xfId="0" applyNumberFormat="1" applyFont="1" applyFill="1" applyBorder="1" applyAlignment="1">
      <alignment horizontal="center" vertical="center"/>
    </xf>
    <xf numFmtId="10" fontId="3" fillId="15" borderId="8" xfId="0" applyNumberFormat="1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10" fontId="3" fillId="15" borderId="10" xfId="0" applyNumberFormat="1" applyFont="1" applyFill="1" applyBorder="1" applyAlignment="1">
      <alignment horizontal="center" vertical="center"/>
    </xf>
    <xf numFmtId="10" fontId="3" fillId="15" borderId="11" xfId="0" applyNumberFormat="1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 applyProtection="1">
      <alignment horizontal="left" vertical="center" wrapText="1" indent="1"/>
    </xf>
    <xf numFmtId="4" fontId="17" fillId="2" borderId="0" xfId="0" applyNumberFormat="1" applyFont="1" applyFill="1" applyBorder="1" applyAlignment="1">
      <alignment horizontal="right" vertical="center"/>
    </xf>
    <xf numFmtId="4" fontId="18" fillId="0" borderId="0" xfId="0" applyNumberFormat="1" applyFont="1" applyBorder="1" applyAlignment="1">
      <alignment horizontal="right" vertical="center"/>
    </xf>
    <xf numFmtId="10" fontId="18" fillId="0" borderId="0" xfId="0" applyNumberFormat="1" applyFont="1" applyBorder="1" applyAlignment="1">
      <alignment horizontal="right" vertical="center"/>
    </xf>
    <xf numFmtId="0" fontId="7" fillId="2" borderId="9" xfId="0" applyNumberFormat="1" applyFont="1" applyFill="1" applyBorder="1" applyAlignment="1" applyProtection="1">
      <alignment horizontal="left" vertical="center" wrapText="1" indent="1"/>
    </xf>
    <xf numFmtId="4" fontId="17" fillId="2" borderId="10" xfId="0" applyNumberFormat="1" applyFont="1" applyFill="1" applyBorder="1" applyAlignment="1">
      <alignment horizontal="right" vertical="center"/>
    </xf>
    <xf numFmtId="4" fontId="18" fillId="0" borderId="10" xfId="0" applyNumberFormat="1" applyFont="1" applyBorder="1" applyAlignment="1">
      <alignment horizontal="right" vertical="center"/>
    </xf>
    <xf numFmtId="10" fontId="18" fillId="0" borderId="10" xfId="0" applyNumberFormat="1" applyFont="1" applyBorder="1" applyAlignment="1">
      <alignment horizontal="right" vertical="center"/>
    </xf>
    <xf numFmtId="4" fontId="18" fillId="0" borderId="37" xfId="0" applyNumberFormat="1" applyFont="1" applyBorder="1" applyAlignment="1">
      <alignment horizontal="right" vertical="center"/>
    </xf>
    <xf numFmtId="0" fontId="13" fillId="6" borderId="18" xfId="0" applyNumberFormat="1" applyFont="1" applyFill="1" applyBorder="1" applyAlignment="1" applyProtection="1">
      <alignment horizontal="center" vertical="center" wrapText="1"/>
    </xf>
    <xf numFmtId="0" fontId="13" fillId="6" borderId="19" xfId="0" applyNumberFormat="1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9" xfId="0" applyNumberFormat="1" applyFont="1" applyFill="1" applyBorder="1" applyAlignment="1" applyProtection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/>
    </xf>
    <xf numFmtId="2" fontId="16" fillId="0" borderId="15" xfId="0" applyNumberFormat="1" applyFont="1" applyBorder="1" applyAlignment="1">
      <alignment horizontal="center" vertical="center"/>
    </xf>
    <xf numFmtId="10" fontId="16" fillId="0" borderId="15" xfId="0" applyNumberFormat="1" applyFont="1" applyBorder="1" applyAlignment="1">
      <alignment horizontal="center" vertical="center"/>
    </xf>
    <xf numFmtId="10" fontId="16" fillId="0" borderId="16" xfId="0" applyNumberFormat="1" applyFont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/>
    </xf>
    <xf numFmtId="2" fontId="16" fillId="0" borderId="10" xfId="0" applyNumberFormat="1" applyFont="1" applyBorder="1" applyAlignment="1">
      <alignment horizontal="center" vertical="center"/>
    </xf>
    <xf numFmtId="10" fontId="16" fillId="0" borderId="10" xfId="0" applyNumberFormat="1" applyFont="1" applyBorder="1" applyAlignment="1">
      <alignment horizontal="center" vertical="center"/>
    </xf>
    <xf numFmtId="10" fontId="16" fillId="0" borderId="11" xfId="0" applyNumberFormat="1" applyFont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10" fontId="15" fillId="0" borderId="3" xfId="0" applyNumberFormat="1" applyFont="1" applyBorder="1" applyAlignment="1">
      <alignment horizontal="center" vertical="center"/>
    </xf>
    <xf numFmtId="10" fontId="15" fillId="0" borderId="8" xfId="0" applyNumberFormat="1" applyFont="1" applyBorder="1" applyAlignment="1">
      <alignment horizontal="center" vertical="center"/>
    </xf>
    <xf numFmtId="4" fontId="5" fillId="2" borderId="28" xfId="0" applyNumberFormat="1" applyFont="1" applyFill="1" applyBorder="1" applyAlignment="1">
      <alignment horizontal="center" vertical="center"/>
    </xf>
    <xf numFmtId="4" fontId="15" fillId="0" borderId="28" xfId="0" applyNumberFormat="1" applyFont="1" applyBorder="1" applyAlignment="1">
      <alignment horizontal="center" vertical="center"/>
    </xf>
    <xf numFmtId="4" fontId="17" fillId="2" borderId="3" xfId="0" applyNumberFormat="1" applyFont="1" applyFill="1" applyBorder="1" applyAlignment="1">
      <alignment horizontal="center" vertical="center"/>
    </xf>
    <xf numFmtId="4" fontId="18" fillId="0" borderId="3" xfId="0" applyNumberFormat="1" applyFont="1" applyBorder="1" applyAlignment="1">
      <alignment horizontal="center" vertical="center"/>
    </xf>
    <xf numFmtId="4" fontId="17" fillId="2" borderId="10" xfId="0" applyNumberFormat="1" applyFont="1" applyFill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4" fontId="6" fillId="15" borderId="18" xfId="0" applyNumberFormat="1" applyFont="1" applyFill="1" applyBorder="1" applyAlignment="1" applyProtection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10" fontId="6" fillId="15" borderId="18" xfId="0" applyNumberFormat="1" applyFont="1" applyFill="1" applyBorder="1" applyAlignment="1">
      <alignment horizontal="center" vertical="center"/>
    </xf>
    <xf numFmtId="10" fontId="6" fillId="15" borderId="19" xfId="0" applyNumberFormat="1" applyFont="1" applyFill="1" applyBorder="1" applyAlignment="1">
      <alignment horizontal="center" vertical="center"/>
    </xf>
    <xf numFmtId="10" fontId="16" fillId="0" borderId="3" xfId="0" applyNumberFormat="1" applyFont="1" applyBorder="1" applyAlignment="1">
      <alignment horizontal="center" vertical="center"/>
    </xf>
    <xf numFmtId="10" fontId="16" fillId="0" borderId="8" xfId="0" applyNumberFormat="1" applyFont="1" applyBorder="1" applyAlignment="1">
      <alignment horizontal="center" vertical="center"/>
    </xf>
    <xf numFmtId="10" fontId="18" fillId="11" borderId="3" xfId="0" applyNumberFormat="1" applyFont="1" applyFill="1" applyBorder="1" applyAlignment="1">
      <alignment horizontal="right"/>
    </xf>
    <xf numFmtId="10" fontId="30" fillId="10" borderId="3" xfId="0" applyNumberFormat="1" applyFont="1" applyFill="1" applyBorder="1" applyAlignment="1">
      <alignment horizontal="right"/>
    </xf>
    <xf numFmtId="10" fontId="15" fillId="11" borderId="3" xfId="0" applyNumberFormat="1" applyFont="1" applyFill="1" applyBorder="1" applyAlignment="1">
      <alignment horizontal="right"/>
    </xf>
    <xf numFmtId="10" fontId="16" fillId="2" borderId="3" xfId="0" applyNumberFormat="1" applyFont="1" applyFill="1" applyBorder="1" applyAlignment="1">
      <alignment horizontal="right"/>
    </xf>
    <xf numFmtId="0" fontId="36" fillId="0" borderId="0" xfId="0" applyFont="1" applyAlignment="1">
      <alignment vertical="center"/>
    </xf>
    <xf numFmtId="0" fontId="37" fillId="0" borderId="0" xfId="0" applyFont="1" applyAlignment="1"/>
    <xf numFmtId="0" fontId="34" fillId="0" borderId="0" xfId="0" applyFont="1" applyAlignment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8" fillId="15" borderId="33" xfId="0" applyNumberFormat="1" applyFont="1" applyFill="1" applyBorder="1" applyAlignment="1" applyProtection="1">
      <alignment horizontal="left" vertical="center" wrapText="1"/>
    </xf>
    <xf numFmtId="0" fontId="8" fillId="15" borderId="2" xfId="0" applyNumberFormat="1" applyFont="1" applyFill="1" applyBorder="1" applyAlignment="1" applyProtection="1">
      <alignment horizontal="left" vertical="center" wrapText="1"/>
    </xf>
    <xf numFmtId="0" fontId="8" fillId="15" borderId="4" xfId="0" applyNumberFormat="1" applyFont="1" applyFill="1" applyBorder="1" applyAlignment="1" applyProtection="1">
      <alignment horizontal="left" vertical="center" wrapText="1"/>
    </xf>
    <xf numFmtId="0" fontId="8" fillId="0" borderId="33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33" xfId="0" quotePrefix="1" applyFont="1" applyFill="1" applyBorder="1" applyAlignment="1">
      <alignment horizontal="left" vertical="center"/>
    </xf>
    <xf numFmtId="0" fontId="8" fillId="0" borderId="2" xfId="0" quotePrefix="1" applyFont="1" applyFill="1" applyBorder="1" applyAlignment="1">
      <alignment horizontal="left" vertical="center"/>
    </xf>
    <xf numFmtId="0" fontId="8" fillId="0" borderId="4" xfId="0" quotePrefix="1" applyFont="1" applyFill="1" applyBorder="1" applyAlignment="1">
      <alignment horizontal="left" vertical="center"/>
    </xf>
    <xf numFmtId="0" fontId="5" fillId="17" borderId="29" xfId="0" quotePrefix="1" applyFont="1" applyFill="1" applyBorder="1" applyAlignment="1">
      <alignment horizontal="center" vertical="center" wrapText="1"/>
    </xf>
    <xf numFmtId="0" fontId="5" fillId="17" borderId="30" xfId="0" quotePrefix="1" applyFont="1" applyFill="1" applyBorder="1" applyAlignment="1">
      <alignment horizontal="center" vertical="center" wrapText="1"/>
    </xf>
    <xf numFmtId="0" fontId="5" fillId="17" borderId="31" xfId="0" quotePrefix="1" applyFont="1" applyFill="1" applyBorder="1" applyAlignment="1">
      <alignment horizontal="center" vertical="center" wrapText="1"/>
    </xf>
    <xf numFmtId="0" fontId="13" fillId="4" borderId="32" xfId="0" quotePrefix="1" applyFont="1" applyFill="1" applyBorder="1" applyAlignment="1">
      <alignment horizontal="center" vertical="center" wrapText="1"/>
    </xf>
    <xf numFmtId="0" fontId="13" fillId="4" borderId="5" xfId="0" quotePrefix="1" applyFont="1" applyFill="1" applyBorder="1" applyAlignment="1">
      <alignment horizontal="center" vertical="center" wrapText="1"/>
    </xf>
    <xf numFmtId="0" fontId="13" fillId="4" borderId="23" xfId="0" quotePrefix="1" applyFont="1" applyFill="1" applyBorder="1" applyAlignment="1">
      <alignment horizontal="center" vertical="center" wrapText="1"/>
    </xf>
    <xf numFmtId="0" fontId="8" fillId="0" borderId="33" xfId="0" quotePrefix="1" applyFont="1" applyBorder="1" applyAlignment="1">
      <alignment horizontal="left" vertical="center"/>
    </xf>
    <xf numFmtId="0" fontId="8" fillId="0" borderId="2" xfId="0" quotePrefix="1" applyFont="1" applyBorder="1" applyAlignment="1">
      <alignment horizontal="left" vertical="center"/>
    </xf>
    <xf numFmtId="0" fontId="8" fillId="0" borderId="4" xfId="0" quotePrefix="1" applyFont="1" applyBorder="1" applyAlignment="1">
      <alignment horizontal="left" vertical="center"/>
    </xf>
    <xf numFmtId="0" fontId="8" fillId="15" borderId="34" xfId="0" quotePrefix="1" applyNumberFormat="1" applyFont="1" applyFill="1" applyBorder="1" applyAlignment="1" applyProtection="1">
      <alignment horizontal="left" vertical="center" wrapText="1"/>
    </xf>
    <xf numFmtId="0" fontId="8" fillId="15" borderId="35" xfId="0" quotePrefix="1" applyNumberFormat="1" applyFont="1" applyFill="1" applyBorder="1" applyAlignment="1" applyProtection="1">
      <alignment horizontal="left" vertical="center" wrapText="1"/>
    </xf>
    <xf numFmtId="0" fontId="8" fillId="15" borderId="36" xfId="0" quotePrefix="1" applyNumberFormat="1" applyFont="1" applyFill="1" applyBorder="1" applyAlignment="1" applyProtection="1">
      <alignment horizontal="left" vertical="center" wrapText="1"/>
    </xf>
    <xf numFmtId="0" fontId="8" fillId="0" borderId="33" xfId="0" quotePrefix="1" applyNumberFormat="1" applyFont="1" applyFill="1" applyBorder="1" applyAlignment="1" applyProtection="1">
      <alignment horizontal="left" vertical="center" wrapText="1"/>
    </xf>
    <xf numFmtId="0" fontId="8" fillId="0" borderId="2" xfId="0" quotePrefix="1" applyNumberFormat="1" applyFont="1" applyFill="1" applyBorder="1" applyAlignment="1" applyProtection="1">
      <alignment horizontal="left" vertical="center" wrapText="1"/>
    </xf>
    <xf numFmtId="0" fontId="8" fillId="0" borderId="4" xfId="0" quotePrefix="1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3" fillId="2" borderId="0" xfId="0" applyNumberFormat="1" applyFont="1" applyFill="1" applyBorder="1" applyAlignment="1" applyProtection="1">
      <alignment horizontal="center" vertical="center" wrapText="1"/>
    </xf>
    <xf numFmtId="0" fontId="8" fillId="15" borderId="33" xfId="0" applyFont="1" applyFill="1" applyBorder="1" applyAlignment="1">
      <alignment horizontal="left" vertical="center"/>
    </xf>
    <xf numFmtId="0" fontId="8" fillId="15" borderId="2" xfId="0" applyFont="1" applyFill="1" applyBorder="1" applyAlignment="1">
      <alignment horizontal="left" vertical="center"/>
    </xf>
    <xf numFmtId="0" fontId="8" fillId="15" borderId="4" xfId="0" applyFont="1" applyFill="1" applyBorder="1" applyAlignment="1">
      <alignment horizontal="left" vertical="center"/>
    </xf>
    <xf numFmtId="0" fontId="8" fillId="15" borderId="17" xfId="0" applyNumberFormat="1" applyFont="1" applyFill="1" applyBorder="1" applyAlignment="1" applyProtection="1">
      <alignment horizontal="left" vertical="center" wrapText="1"/>
    </xf>
    <xf numFmtId="0" fontId="8" fillId="15" borderId="18" xfId="0" applyNumberFormat="1" applyFont="1" applyFill="1" applyBorder="1" applyAlignment="1" applyProtection="1">
      <alignment horizontal="left" vertical="center" wrapText="1"/>
    </xf>
    <xf numFmtId="0" fontId="5" fillId="17" borderId="17" xfId="0" quotePrefix="1" applyFont="1" applyFill="1" applyBorder="1" applyAlignment="1">
      <alignment horizontal="center" vertical="center" wrapText="1"/>
    </xf>
    <xf numFmtId="0" fontId="5" fillId="17" borderId="18" xfId="0" quotePrefix="1" applyFont="1" applyFill="1" applyBorder="1" applyAlignment="1">
      <alignment horizontal="center" vertical="center" wrapText="1"/>
    </xf>
    <xf numFmtId="0" fontId="13" fillId="16" borderId="32" xfId="0" quotePrefix="1" applyFont="1" applyFill="1" applyBorder="1" applyAlignment="1">
      <alignment horizontal="center" vertical="center" wrapText="1"/>
    </xf>
    <xf numFmtId="0" fontId="13" fillId="16" borderId="5" xfId="0" quotePrefix="1" applyFont="1" applyFill="1" applyBorder="1" applyAlignment="1">
      <alignment horizontal="center" vertical="center" wrapText="1"/>
    </xf>
    <xf numFmtId="0" fontId="8" fillId="15" borderId="9" xfId="0" applyNumberFormat="1" applyFont="1" applyFill="1" applyBorder="1" applyAlignment="1" applyProtection="1">
      <alignment horizontal="left" vertical="center" wrapText="1"/>
    </xf>
    <xf numFmtId="0" fontId="8" fillId="15" borderId="10" xfId="0" applyNumberFormat="1" applyFont="1" applyFill="1" applyBorder="1" applyAlignment="1" applyProtection="1">
      <alignment horizontal="left" vertical="center" wrapText="1"/>
    </xf>
    <xf numFmtId="0" fontId="5" fillId="6" borderId="22" xfId="0" applyNumberFormat="1" applyFont="1" applyFill="1" applyBorder="1" applyAlignment="1" applyProtection="1">
      <alignment horizontal="center" vertical="center" wrapText="1"/>
    </xf>
    <xf numFmtId="0" fontId="5" fillId="6" borderId="5" xfId="0" applyNumberFormat="1" applyFont="1" applyFill="1" applyBorder="1" applyAlignment="1" applyProtection="1">
      <alignment horizontal="center" vertical="center" wrapText="1"/>
    </xf>
    <xf numFmtId="0" fontId="5" fillId="6" borderId="23" xfId="0" applyNumberFormat="1" applyFont="1" applyFill="1" applyBorder="1" applyAlignment="1" applyProtection="1">
      <alignment horizontal="center" vertical="center" wrapText="1"/>
    </xf>
    <xf numFmtId="0" fontId="5" fillId="6" borderId="29" xfId="0" applyNumberFormat="1" applyFont="1" applyFill="1" applyBorder="1" applyAlignment="1" applyProtection="1">
      <alignment horizontal="center" vertical="center" wrapText="1"/>
    </xf>
    <xf numFmtId="0" fontId="5" fillId="6" borderId="30" xfId="0" applyNumberFormat="1" applyFont="1" applyFill="1" applyBorder="1" applyAlignment="1" applyProtection="1">
      <alignment horizontal="center" vertical="center" wrapText="1"/>
    </xf>
    <xf numFmtId="0" fontId="5" fillId="6" borderId="31" xfId="0" applyNumberFormat="1" applyFont="1" applyFill="1" applyBorder="1" applyAlignment="1" applyProtection="1">
      <alignment horizontal="center" vertical="center" wrapText="1"/>
    </xf>
    <xf numFmtId="0" fontId="4" fillId="2" borderId="39" xfId="0" applyNumberFormat="1" applyFont="1" applyFill="1" applyBorder="1" applyAlignment="1" applyProtection="1">
      <alignment horizontal="center" vertical="center" wrapText="1"/>
    </xf>
    <xf numFmtId="0" fontId="8" fillId="2" borderId="22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23" xfId="0" applyNumberFormat="1" applyFont="1" applyFill="1" applyBorder="1" applyAlignment="1" applyProtection="1">
      <alignment horizontal="center" vertical="center" wrapText="1"/>
    </xf>
    <xf numFmtId="0" fontId="8" fillId="2" borderId="38" xfId="0" applyNumberFormat="1" applyFont="1" applyFill="1" applyBorder="1" applyAlignment="1" applyProtection="1">
      <alignment horizontal="center" vertical="center" wrapText="1"/>
    </xf>
    <xf numFmtId="0" fontId="8" fillId="2" borderId="35" xfId="0" applyNumberFormat="1" applyFont="1" applyFill="1" applyBorder="1" applyAlignment="1" applyProtection="1">
      <alignment horizontal="center" vertical="center" wrapText="1"/>
    </xf>
    <xf numFmtId="0" fontId="8" fillId="2" borderId="36" xfId="0" applyNumberFormat="1" applyFont="1" applyFill="1" applyBorder="1" applyAlignment="1" applyProtection="1">
      <alignment horizontal="center" vertical="center" wrapText="1"/>
    </xf>
    <xf numFmtId="0" fontId="13" fillId="6" borderId="29" xfId="0" applyNumberFormat="1" applyFont="1" applyFill="1" applyBorder="1" applyAlignment="1" applyProtection="1">
      <alignment horizontal="center" vertical="center" wrapText="1"/>
    </xf>
    <xf numFmtId="0" fontId="13" fillId="6" borderId="30" xfId="0" applyNumberFormat="1" applyFont="1" applyFill="1" applyBorder="1" applyAlignment="1" applyProtection="1">
      <alignment horizontal="center" vertical="center" wrapText="1"/>
    </xf>
    <xf numFmtId="0" fontId="13" fillId="6" borderId="31" xfId="0" applyNumberFormat="1" applyFont="1" applyFill="1" applyBorder="1" applyAlignment="1" applyProtection="1">
      <alignment horizontal="center" vertical="center" wrapText="1"/>
    </xf>
    <xf numFmtId="0" fontId="28" fillId="2" borderId="1" xfId="5" applyFont="1" applyFill="1" applyBorder="1" applyAlignment="1">
      <alignment horizontal="left" vertical="center" wrapText="1"/>
    </xf>
    <xf numFmtId="0" fontId="28" fillId="2" borderId="4" xfId="5" applyFont="1" applyFill="1" applyBorder="1" applyAlignment="1">
      <alignment horizontal="left" vertical="center" wrapText="1"/>
    </xf>
    <xf numFmtId="0" fontId="28" fillId="2" borderId="1" xfId="5" applyFont="1" applyFill="1" applyBorder="1" applyAlignment="1">
      <alignment horizontal="left" vertical="top" wrapText="1"/>
    </xf>
    <xf numFmtId="0" fontId="28" fillId="2" borderId="2" xfId="5" applyFont="1" applyFill="1" applyBorder="1" applyAlignment="1">
      <alignment horizontal="left" vertical="top" wrapText="1"/>
    </xf>
    <xf numFmtId="0" fontId="28" fillId="2" borderId="4" xfId="5" applyFont="1" applyFill="1" applyBorder="1" applyAlignment="1">
      <alignment horizontal="left" vertical="top" wrapText="1"/>
    </xf>
    <xf numFmtId="0" fontId="31" fillId="14" borderId="3" xfId="4" applyNumberFormat="1" applyFont="1" applyFill="1" applyBorder="1" applyAlignment="1" applyProtection="1">
      <alignment horizontal="left" vertical="center" wrapText="1"/>
    </xf>
    <xf numFmtId="0" fontId="31" fillId="14" borderId="3" xfId="5" applyFont="1" applyFill="1" applyBorder="1" applyAlignment="1">
      <alignment horizontal="left" vertical="center" wrapText="1"/>
    </xf>
    <xf numFmtId="0" fontId="27" fillId="2" borderId="1" xfId="5" applyFont="1" applyFill="1" applyBorder="1" applyAlignment="1">
      <alignment horizontal="left" vertical="center" wrapText="1"/>
    </xf>
    <xf numFmtId="0" fontId="27" fillId="2" borderId="4" xfId="5" applyFont="1" applyFill="1" applyBorder="1" applyAlignment="1">
      <alignment horizontal="left" vertical="center" wrapText="1"/>
    </xf>
    <xf numFmtId="0" fontId="27" fillId="0" borderId="3" xfId="5" applyFont="1" applyFill="1" applyBorder="1" applyAlignment="1">
      <alignment horizontal="left" vertical="center" wrapText="1"/>
    </xf>
    <xf numFmtId="0" fontId="28" fillId="2" borderId="2" xfId="5" applyFont="1" applyFill="1" applyBorder="1" applyAlignment="1">
      <alignment horizontal="left" vertical="center" wrapText="1"/>
    </xf>
    <xf numFmtId="0" fontId="27" fillId="2" borderId="3" xfId="5" applyFont="1" applyFill="1" applyBorder="1" applyAlignment="1">
      <alignment horizontal="left" vertical="center" wrapText="1"/>
    </xf>
    <xf numFmtId="0" fontId="15" fillId="13" borderId="1" xfId="3" applyNumberFormat="1" applyFont="1" applyFill="1" applyBorder="1" applyAlignment="1" applyProtection="1">
      <alignment horizontal="left" vertical="center" wrapText="1"/>
    </xf>
    <xf numFmtId="0" fontId="15" fillId="13" borderId="4" xfId="3" applyNumberFormat="1" applyFont="1" applyFill="1" applyBorder="1" applyAlignment="1" applyProtection="1">
      <alignment horizontal="left" vertical="center" wrapText="1"/>
    </xf>
    <xf numFmtId="0" fontId="15" fillId="13" borderId="2" xfId="3" applyNumberFormat="1" applyFont="1" applyFill="1" applyBorder="1" applyAlignment="1" applyProtection="1">
      <alignment horizontal="left" vertical="center" wrapText="1"/>
    </xf>
    <xf numFmtId="0" fontId="27" fillId="2" borderId="2" xfId="5" applyFont="1" applyFill="1" applyBorder="1" applyAlignment="1">
      <alignment horizontal="left" vertical="center" wrapText="1"/>
    </xf>
    <xf numFmtId="0" fontId="28" fillId="2" borderId="3" xfId="5" applyFont="1" applyFill="1" applyBorder="1" applyAlignment="1">
      <alignment horizontal="left" vertical="center" wrapText="1"/>
    </xf>
    <xf numFmtId="4" fontId="24" fillId="2" borderId="3" xfId="5" applyNumberFormat="1" applyFont="1" applyFill="1" applyBorder="1" applyAlignment="1">
      <alignment horizontal="center" vertical="center" wrapText="1"/>
    </xf>
    <xf numFmtId="0" fontId="15" fillId="2" borderId="3" xfId="5" applyFont="1" applyFill="1" applyBorder="1" applyAlignment="1">
      <alignment horizontal="center" vertical="center" wrapText="1"/>
    </xf>
    <xf numFmtId="0" fontId="24" fillId="2" borderId="20" xfId="5" applyFont="1" applyFill="1" applyBorder="1" applyAlignment="1">
      <alignment horizontal="center" vertical="center" wrapText="1"/>
    </xf>
    <xf numFmtId="0" fontId="24" fillId="2" borderId="6" xfId="5" applyFont="1" applyFill="1" applyBorder="1" applyAlignment="1">
      <alignment horizontal="center" vertical="center" wrapText="1"/>
    </xf>
    <xf numFmtId="0" fontId="24" fillId="2" borderId="21" xfId="5" applyFont="1" applyFill="1" applyBorder="1" applyAlignment="1">
      <alignment horizontal="center" vertical="center" wrapText="1"/>
    </xf>
    <xf numFmtId="0" fontId="24" fillId="2" borderId="22" xfId="5" applyFont="1" applyFill="1" applyBorder="1" applyAlignment="1">
      <alignment horizontal="center" vertical="center" wrapText="1"/>
    </xf>
    <xf numFmtId="0" fontId="24" fillId="2" borderId="5" xfId="5" applyFont="1" applyFill="1" applyBorder="1" applyAlignment="1">
      <alignment horizontal="center" vertical="center" wrapText="1"/>
    </xf>
    <xf numFmtId="0" fontId="24" fillId="2" borderId="23" xfId="5" applyFont="1" applyFill="1" applyBorder="1" applyAlignment="1">
      <alignment horizontal="center" vertical="center" wrapText="1"/>
    </xf>
    <xf numFmtId="0" fontId="24" fillId="4" borderId="1" xfId="5" applyFont="1" applyFill="1" applyBorder="1" applyAlignment="1">
      <alignment horizontal="left" vertical="center" wrapText="1"/>
    </xf>
    <xf numFmtId="0" fontId="24" fillId="4" borderId="2" xfId="5" applyFont="1" applyFill="1" applyBorder="1" applyAlignment="1">
      <alignment horizontal="left" vertical="center" wrapText="1"/>
    </xf>
    <xf numFmtId="0" fontId="24" fillId="4" borderId="4" xfId="5" applyFont="1" applyFill="1" applyBorder="1" applyAlignment="1">
      <alignment horizontal="left" vertical="center" wrapText="1"/>
    </xf>
    <xf numFmtId="4" fontId="24" fillId="4" borderId="1" xfId="5" applyNumberFormat="1" applyFont="1" applyFill="1" applyBorder="1" applyAlignment="1">
      <alignment horizontal="center" vertical="center" wrapText="1"/>
    </xf>
    <xf numFmtId="4" fontId="24" fillId="4" borderId="2" xfId="5" applyNumberFormat="1" applyFont="1" applyFill="1" applyBorder="1" applyAlignment="1">
      <alignment horizontal="center" vertical="center" wrapText="1"/>
    </xf>
    <xf numFmtId="4" fontId="24" fillId="4" borderId="4" xfId="5" applyNumberFormat="1" applyFont="1" applyFill="1" applyBorder="1" applyAlignment="1">
      <alignment horizontal="center" vertical="center" wrapText="1"/>
    </xf>
    <xf numFmtId="10" fontId="15" fillId="4" borderId="1" xfId="5" applyNumberFormat="1" applyFont="1" applyFill="1" applyBorder="1" applyAlignment="1">
      <alignment horizontal="center" vertical="center" wrapText="1"/>
    </xf>
    <xf numFmtId="10" fontId="15" fillId="4" borderId="2" xfId="5" applyNumberFormat="1" applyFont="1" applyFill="1" applyBorder="1" applyAlignment="1">
      <alignment horizontal="center" vertical="center" wrapText="1"/>
    </xf>
    <xf numFmtId="10" fontId="15" fillId="4" borderId="4" xfId="5" applyNumberFormat="1" applyFont="1" applyFill="1" applyBorder="1" applyAlignment="1">
      <alignment horizontal="center" vertical="center" wrapText="1"/>
    </xf>
    <xf numFmtId="0" fontId="24" fillId="4" borderId="3" xfId="5" applyFont="1" applyFill="1" applyBorder="1" applyAlignment="1">
      <alignment horizontal="left" vertical="center" wrapText="1"/>
    </xf>
    <xf numFmtId="4" fontId="24" fillId="2" borderId="13" xfId="5" applyNumberFormat="1" applyFont="1" applyFill="1" applyBorder="1" applyAlignment="1">
      <alignment horizontal="center" vertical="center" wrapText="1"/>
    </xf>
    <xf numFmtId="4" fontId="24" fillId="2" borderId="15" xfId="5" applyNumberFormat="1" applyFont="1" applyFill="1" applyBorder="1" applyAlignment="1">
      <alignment horizontal="center" vertical="center" wrapText="1"/>
    </xf>
    <xf numFmtId="0" fontId="25" fillId="2" borderId="1" xfId="5" applyFont="1" applyFill="1" applyBorder="1" applyAlignment="1">
      <alignment horizontal="center" vertical="center" wrapText="1"/>
    </xf>
    <xf numFmtId="0" fontId="25" fillId="2" borderId="2" xfId="5" applyFont="1" applyFill="1" applyBorder="1" applyAlignment="1">
      <alignment horizontal="center" vertical="center" wrapText="1"/>
    </xf>
    <xf numFmtId="0" fontId="25" fillId="2" borderId="4" xfId="5" applyFont="1" applyFill="1" applyBorder="1" applyAlignment="1">
      <alignment horizontal="center" vertical="center" wrapText="1"/>
    </xf>
    <xf numFmtId="0" fontId="15" fillId="12" borderId="1" xfId="3" applyNumberFormat="1" applyFont="1" applyFill="1" applyBorder="1" applyAlignment="1" applyProtection="1">
      <alignment horizontal="left" vertical="center" wrapText="1"/>
    </xf>
    <xf numFmtId="0" fontId="15" fillId="12" borderId="2" xfId="3" applyNumberFormat="1" applyFont="1" applyFill="1" applyBorder="1" applyAlignment="1" applyProtection="1">
      <alignment horizontal="left" vertical="center" wrapText="1"/>
    </xf>
    <xf numFmtId="0" fontId="15" fillId="12" borderId="4" xfId="3" applyNumberFormat="1" applyFont="1" applyFill="1" applyBorder="1" applyAlignment="1" applyProtection="1">
      <alignment horizontal="left" vertical="center" wrapText="1"/>
    </xf>
    <xf numFmtId="0" fontId="15" fillId="13" borderId="3" xfId="3" applyNumberFormat="1" applyFont="1" applyFill="1" applyBorder="1" applyAlignment="1" applyProtection="1">
      <alignment horizontal="left" vertical="center" wrapText="1"/>
    </xf>
    <xf numFmtId="0" fontId="31" fillId="14" borderId="1" xfId="4" applyNumberFormat="1" applyFont="1" applyFill="1" applyBorder="1" applyAlignment="1" applyProtection="1">
      <alignment horizontal="left" vertical="center" wrapText="1"/>
    </xf>
    <xf numFmtId="0" fontId="31" fillId="14" borderId="4" xfId="4" applyNumberFormat="1" applyFont="1" applyFill="1" applyBorder="1" applyAlignment="1" applyProtection="1">
      <alignment horizontal="left" vertical="center" wrapText="1"/>
    </xf>
    <xf numFmtId="0" fontId="31" fillId="14" borderId="1" xfId="5" applyFont="1" applyFill="1" applyBorder="1" applyAlignment="1">
      <alignment horizontal="left" vertical="center" wrapText="1"/>
    </xf>
    <xf numFmtId="0" fontId="31" fillId="14" borderId="2" xfId="5" applyFont="1" applyFill="1" applyBorder="1" applyAlignment="1">
      <alignment horizontal="left" vertical="center" wrapText="1"/>
    </xf>
    <xf numFmtId="0" fontId="31" fillId="14" borderId="4" xfId="5" applyFont="1" applyFill="1" applyBorder="1" applyAlignment="1">
      <alignment horizontal="left" vertical="center" wrapText="1"/>
    </xf>
    <xf numFmtId="0" fontId="28" fillId="2" borderId="1" xfId="5" applyFont="1" applyFill="1" applyBorder="1" applyAlignment="1">
      <alignment vertical="center" wrapText="1"/>
    </xf>
    <xf numFmtId="0" fontId="28" fillId="2" borderId="2" xfId="5" applyFont="1" applyFill="1" applyBorder="1" applyAlignment="1">
      <alignment vertical="center" wrapText="1"/>
    </xf>
    <xf numFmtId="0" fontId="28" fillId="2" borderId="4" xfId="5" applyFont="1" applyFill="1" applyBorder="1" applyAlignment="1">
      <alignment vertical="center" wrapText="1"/>
    </xf>
    <xf numFmtId="0" fontId="26" fillId="14" borderId="1" xfId="5" applyFont="1" applyFill="1" applyBorder="1" applyAlignment="1">
      <alignment horizontal="left" vertical="center" wrapText="1"/>
    </xf>
    <xf numFmtId="0" fontId="26" fillId="14" borderId="2" xfId="5" applyFont="1" applyFill="1" applyBorder="1" applyAlignment="1">
      <alignment horizontal="left" vertical="center" wrapText="1"/>
    </xf>
    <xf numFmtId="0" fontId="26" fillId="14" borderId="4" xfId="5" applyFont="1" applyFill="1" applyBorder="1" applyAlignment="1">
      <alignment horizontal="left" vertical="center" wrapText="1"/>
    </xf>
    <xf numFmtId="0" fontId="26" fillId="14" borderId="3" xfId="5" applyFont="1" applyFill="1" applyBorder="1" applyAlignment="1">
      <alignment horizontal="left" vertical="center" wrapText="1"/>
    </xf>
    <xf numFmtId="0" fontId="27" fillId="2" borderId="1" xfId="5" applyFont="1" applyFill="1" applyBorder="1" applyAlignment="1">
      <alignment horizontal="left" vertical="top" wrapText="1"/>
    </xf>
    <xf numFmtId="0" fontId="27" fillId="2" borderId="2" xfId="5" applyFont="1" applyFill="1" applyBorder="1" applyAlignment="1">
      <alignment horizontal="left" vertical="top" wrapText="1"/>
    </xf>
    <xf numFmtId="0" fontId="27" fillId="2" borderId="4" xfId="5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28" fillId="2" borderId="1" xfId="5" applyFont="1" applyFill="1" applyBorder="1" applyAlignment="1">
      <alignment horizontal="left" vertical="center"/>
    </xf>
    <xf numFmtId="0" fontId="28" fillId="2" borderId="2" xfId="5" applyFont="1" applyFill="1" applyBorder="1" applyAlignment="1">
      <alignment horizontal="left" vertical="center"/>
    </xf>
    <xf numFmtId="0" fontId="28" fillId="2" borderId="4" xfId="5" applyFont="1" applyFill="1" applyBorder="1" applyAlignment="1">
      <alignment horizontal="left" vertical="center"/>
    </xf>
  </cellXfs>
  <cellStyles count="6">
    <cellStyle name="Bad" xfId="3" builtinId="27"/>
    <cellStyle name="Neutral" xfId="4" builtinId="28"/>
    <cellStyle name="Normal" xfId="0" builtinId="0"/>
    <cellStyle name="Normalno 2" xfId="5" xr:uid="{2801CB1D-BBA8-43CE-B667-B9C2EF670FE9}"/>
    <cellStyle name="Obično_List4" xfId="1" xr:uid="{00000000-0005-0000-0000-000001000000}"/>
    <cellStyle name="Percent" xfId="2" builtinId="5"/>
  </cellStyles>
  <dxfs count="0"/>
  <tableStyles count="0" defaultTableStyle="TableStyleMedium2" defaultPivotStyle="PivotStyleLight16"/>
  <colors>
    <mruColors>
      <color rgb="FFFFFFE5"/>
      <color rgb="FFC4FC6A"/>
      <color rgb="FFE5FF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123825</xdr:rowOff>
    </xdr:from>
    <xdr:to>
      <xdr:col>0</xdr:col>
      <xdr:colOff>876300</xdr:colOff>
      <xdr:row>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BE448F-CFED-46FA-B4FF-619E90E1D47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23825"/>
          <a:ext cx="466725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F63A5-1095-42B3-9398-D292C90EF184}">
  <sheetPr>
    <pageSetUpPr fitToPage="1"/>
  </sheetPr>
  <dimension ref="A2:I20"/>
  <sheetViews>
    <sheetView workbookViewId="0">
      <selection activeCell="A16" sqref="A16:I20"/>
    </sheetView>
  </sheetViews>
  <sheetFormatPr defaultRowHeight="15" x14ac:dyDescent="0.25"/>
  <cols>
    <col min="1" max="1" width="14.5703125" customWidth="1"/>
    <col min="2" max="2" width="30.85546875" customWidth="1"/>
  </cols>
  <sheetData>
    <row r="2" spans="1:9" ht="15" customHeight="1" x14ac:dyDescent="0.25">
      <c r="A2" s="111"/>
      <c r="B2" s="110"/>
      <c r="C2" s="110"/>
      <c r="D2" s="110"/>
      <c r="E2" s="110"/>
      <c r="F2" s="110"/>
      <c r="G2" s="110"/>
      <c r="H2" s="110"/>
      <c r="I2" s="110"/>
    </row>
    <row r="3" spans="1:9" ht="15" customHeight="1" x14ac:dyDescent="0.25">
      <c r="A3" s="111"/>
      <c r="B3" s="111"/>
      <c r="C3" s="111"/>
      <c r="D3" s="111"/>
      <c r="E3" s="111"/>
      <c r="F3" s="111"/>
      <c r="G3" s="111"/>
      <c r="H3" s="111"/>
      <c r="I3" s="111"/>
    </row>
    <row r="4" spans="1:9" ht="15" customHeight="1" x14ac:dyDescent="0.25">
      <c r="A4" s="111"/>
      <c r="B4" s="111"/>
      <c r="C4" s="111"/>
      <c r="D4" s="111"/>
      <c r="E4" s="111"/>
      <c r="F4" s="111"/>
      <c r="G4" s="111"/>
      <c r="H4" s="111"/>
      <c r="I4" s="111"/>
    </row>
    <row r="5" spans="1:9" ht="15" customHeight="1" x14ac:dyDescent="0.25">
      <c r="A5" s="111"/>
      <c r="B5" s="111"/>
      <c r="C5" s="111"/>
      <c r="D5" s="111"/>
      <c r="E5" s="111"/>
      <c r="F5" s="111"/>
      <c r="G5" s="111"/>
      <c r="H5" s="111"/>
      <c r="I5" s="111"/>
    </row>
    <row r="6" spans="1:9" ht="15" customHeight="1" x14ac:dyDescent="0.25">
      <c r="A6" s="125" t="s">
        <v>174</v>
      </c>
      <c r="B6" s="111"/>
      <c r="C6" s="111"/>
      <c r="D6" s="111"/>
      <c r="E6" s="111"/>
      <c r="F6" s="111"/>
      <c r="G6" s="111"/>
      <c r="H6" s="111"/>
      <c r="I6" s="111"/>
    </row>
    <row r="7" spans="1:9" ht="15.75" x14ac:dyDescent="0.25">
      <c r="A7" s="125" t="s">
        <v>175</v>
      </c>
      <c r="B7" s="112"/>
      <c r="C7" s="112"/>
      <c r="D7" s="112"/>
      <c r="E7" s="112"/>
      <c r="F7" s="112"/>
      <c r="G7" s="112"/>
      <c r="H7" s="112"/>
      <c r="I7" s="112"/>
    </row>
    <row r="8" spans="1:9" ht="15.75" x14ac:dyDescent="0.25">
      <c r="A8" s="125" t="s">
        <v>176</v>
      </c>
      <c r="B8" s="126">
        <v>9021</v>
      </c>
      <c r="C8" s="112"/>
      <c r="D8" s="112"/>
      <c r="E8" s="112"/>
      <c r="F8" s="112"/>
      <c r="G8" s="112"/>
      <c r="H8" s="112"/>
      <c r="I8" s="112"/>
    </row>
    <row r="9" spans="1:9" s="116" customFormat="1" ht="15.75" x14ac:dyDescent="0.25">
      <c r="A9" s="125" t="s">
        <v>177</v>
      </c>
      <c r="B9" s="126">
        <v>31</v>
      </c>
      <c r="C9" s="112"/>
      <c r="D9" s="112"/>
      <c r="E9" s="112"/>
      <c r="F9" s="112"/>
      <c r="G9" s="112"/>
      <c r="H9" s="112"/>
      <c r="I9" s="112"/>
    </row>
    <row r="10" spans="1:9" s="116" customFormat="1" ht="15.75" x14ac:dyDescent="0.25">
      <c r="A10" s="125"/>
      <c r="B10" s="126"/>
      <c r="C10" s="112"/>
      <c r="D10" s="112"/>
      <c r="E10" s="112"/>
      <c r="F10" s="112"/>
      <c r="G10" s="112"/>
      <c r="H10" s="112"/>
      <c r="I10" s="112"/>
    </row>
    <row r="11" spans="1:9" ht="15.75" x14ac:dyDescent="0.25">
      <c r="A11" s="197" t="s">
        <v>216</v>
      </c>
      <c r="B11" s="198"/>
      <c r="C11" s="112"/>
      <c r="D11" s="112"/>
      <c r="E11" s="112"/>
      <c r="F11" s="112"/>
      <c r="G11" s="112"/>
      <c r="H11" s="112"/>
      <c r="I11" s="112"/>
    </row>
    <row r="12" spans="1:9" ht="15.75" x14ac:dyDescent="0.25">
      <c r="A12" s="197" t="s">
        <v>179</v>
      </c>
      <c r="B12" s="198"/>
      <c r="C12" s="112"/>
      <c r="D12" s="112"/>
      <c r="E12" s="112"/>
      <c r="F12" s="112"/>
      <c r="G12" s="112"/>
      <c r="H12" s="112"/>
      <c r="I12" s="112"/>
    </row>
    <row r="13" spans="1:9" ht="15.75" x14ac:dyDescent="0.25">
      <c r="A13" s="197" t="s">
        <v>217</v>
      </c>
      <c r="B13" s="198"/>
      <c r="C13" s="112"/>
      <c r="D13" s="112"/>
      <c r="E13" s="112"/>
      <c r="F13" s="112"/>
      <c r="G13" s="112"/>
      <c r="H13" s="112"/>
      <c r="I13" s="112"/>
    </row>
    <row r="16" spans="1:9" x14ac:dyDescent="0.25">
      <c r="A16" s="199" t="s">
        <v>180</v>
      </c>
      <c r="B16" s="199"/>
      <c r="C16" s="199"/>
      <c r="D16" s="199"/>
      <c r="E16" s="199"/>
      <c r="F16" s="199"/>
      <c r="G16" s="199"/>
      <c r="H16" s="199"/>
      <c r="I16" s="199"/>
    </row>
    <row r="17" spans="1:9" x14ac:dyDescent="0.25">
      <c r="A17" s="199"/>
      <c r="B17" s="199"/>
      <c r="C17" s="199"/>
      <c r="D17" s="199"/>
      <c r="E17" s="199"/>
      <c r="F17" s="199"/>
      <c r="G17" s="199"/>
      <c r="H17" s="199"/>
      <c r="I17" s="199"/>
    </row>
    <row r="18" spans="1:9" x14ac:dyDescent="0.25">
      <c r="A18" s="199"/>
      <c r="B18" s="199"/>
      <c r="C18" s="199"/>
      <c r="D18" s="199"/>
      <c r="E18" s="199"/>
      <c r="F18" s="199"/>
      <c r="G18" s="199"/>
      <c r="H18" s="199"/>
      <c r="I18" s="199"/>
    </row>
    <row r="19" spans="1:9" x14ac:dyDescent="0.25">
      <c r="A19" s="199"/>
      <c r="B19" s="199"/>
      <c r="C19" s="199"/>
      <c r="D19" s="199"/>
      <c r="E19" s="199"/>
      <c r="F19" s="199"/>
      <c r="G19" s="199"/>
      <c r="H19" s="199"/>
      <c r="I19" s="199"/>
    </row>
    <row r="20" spans="1:9" x14ac:dyDescent="0.25">
      <c r="A20" s="199"/>
      <c r="B20" s="199"/>
      <c r="C20" s="199"/>
      <c r="D20" s="199"/>
      <c r="E20" s="199"/>
      <c r="F20" s="199"/>
      <c r="G20" s="199"/>
      <c r="H20" s="199"/>
      <c r="I20" s="199"/>
    </row>
  </sheetData>
  <mergeCells count="1">
    <mergeCell ref="A16:I20"/>
  </mergeCells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9"/>
  <sheetViews>
    <sheetView zoomScaleNormal="100" workbookViewId="0">
      <selection activeCell="A31" sqref="A31"/>
    </sheetView>
  </sheetViews>
  <sheetFormatPr defaultRowHeight="15" x14ac:dyDescent="0.25"/>
  <cols>
    <col min="5" max="5" width="19.140625" customWidth="1"/>
    <col min="6" max="6" width="15.28515625" customWidth="1"/>
    <col min="7" max="7" width="14.5703125" customWidth="1"/>
    <col min="8" max="8" width="14.5703125" style="116" customWidth="1"/>
    <col min="9" max="9" width="14.140625" customWidth="1"/>
    <col min="10" max="10" width="10.5703125" customWidth="1"/>
    <col min="11" max="11" width="9.42578125" customWidth="1"/>
    <col min="12" max="12" width="25.28515625" customWidth="1"/>
  </cols>
  <sheetData>
    <row r="1" spans="1:12" ht="42" customHeight="1" x14ac:dyDescent="0.25">
      <c r="A1" s="200" t="s">
        <v>180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12"/>
    </row>
    <row r="2" spans="1:12" ht="18" customHeight="1" x14ac:dyDescent="0.2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"/>
    </row>
    <row r="3" spans="1:12" ht="15.75" customHeight="1" x14ac:dyDescent="0.25">
      <c r="A3" s="200" t="s">
        <v>11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11"/>
    </row>
    <row r="4" spans="1:12" ht="15.75" x14ac:dyDescent="0.25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3"/>
    </row>
    <row r="5" spans="1:12" ht="18" customHeight="1" x14ac:dyDescent="0.25">
      <c r="A5" s="200" t="s">
        <v>181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10"/>
    </row>
    <row r="6" spans="1:12" ht="18" customHeight="1" x14ac:dyDescent="0.25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10"/>
    </row>
    <row r="7" spans="1:12" ht="18" customHeight="1" thickBot="1" x14ac:dyDescent="0.3">
      <c r="A7" s="229" t="s">
        <v>182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</row>
    <row r="8" spans="1:12" ht="39" thickBot="1" x14ac:dyDescent="0.3">
      <c r="A8" s="213" t="s">
        <v>7</v>
      </c>
      <c r="B8" s="214"/>
      <c r="C8" s="214"/>
      <c r="D8" s="214"/>
      <c r="E8" s="215"/>
      <c r="F8" s="130" t="s">
        <v>183</v>
      </c>
      <c r="G8" s="130" t="s">
        <v>184</v>
      </c>
      <c r="H8" s="130" t="s">
        <v>185</v>
      </c>
      <c r="I8" s="130" t="s">
        <v>186</v>
      </c>
      <c r="J8" s="130" t="s">
        <v>213</v>
      </c>
      <c r="K8" s="131" t="s">
        <v>214</v>
      </c>
    </row>
    <row r="9" spans="1:12" x14ac:dyDescent="0.25">
      <c r="A9" s="216">
        <v>1</v>
      </c>
      <c r="B9" s="217"/>
      <c r="C9" s="217"/>
      <c r="D9" s="217"/>
      <c r="E9" s="218"/>
      <c r="F9" s="132">
        <v>2</v>
      </c>
      <c r="G9" s="133">
        <v>3</v>
      </c>
      <c r="H9" s="133">
        <v>4</v>
      </c>
      <c r="I9" s="133">
        <v>5</v>
      </c>
      <c r="J9" s="133" t="s">
        <v>211</v>
      </c>
      <c r="K9" s="136" t="s">
        <v>212</v>
      </c>
    </row>
    <row r="10" spans="1:12" x14ac:dyDescent="0.25">
      <c r="A10" s="206" t="s">
        <v>16</v>
      </c>
      <c r="B10" s="208"/>
      <c r="C10" s="208"/>
      <c r="D10" s="208"/>
      <c r="E10" s="209"/>
      <c r="F10" s="137">
        <v>1491118.91</v>
      </c>
      <c r="G10" s="144">
        <v>3502902</v>
      </c>
      <c r="H10" s="144">
        <v>3688753</v>
      </c>
      <c r="I10" s="144">
        <v>1717805.87</v>
      </c>
      <c r="J10" s="145">
        <f>I10/F10</f>
        <v>1.152024736913839</v>
      </c>
      <c r="K10" s="146">
        <f>I10/H10</f>
        <v>0.46568742065408014</v>
      </c>
    </row>
    <row r="11" spans="1:12" x14ac:dyDescent="0.25">
      <c r="A11" s="210" t="s">
        <v>15</v>
      </c>
      <c r="B11" s="211"/>
      <c r="C11" s="211"/>
      <c r="D11" s="211"/>
      <c r="E11" s="212"/>
      <c r="F11" s="137">
        <v>0</v>
      </c>
      <c r="G11" s="144">
        <v>0</v>
      </c>
      <c r="H11" s="144">
        <v>0</v>
      </c>
      <c r="I11" s="144">
        <v>0</v>
      </c>
      <c r="J11" s="145">
        <v>0</v>
      </c>
      <c r="K11" s="146" t="s">
        <v>158</v>
      </c>
    </row>
    <row r="12" spans="1:12" x14ac:dyDescent="0.25">
      <c r="A12" s="203" t="s">
        <v>0</v>
      </c>
      <c r="B12" s="204"/>
      <c r="C12" s="204"/>
      <c r="D12" s="204"/>
      <c r="E12" s="205"/>
      <c r="F12" s="138">
        <f>SUM(F10:F11)</f>
        <v>1491118.91</v>
      </c>
      <c r="G12" s="138">
        <f t="shared" ref="G12:I12" si="0">SUM(G10:G11)</f>
        <v>3502902</v>
      </c>
      <c r="H12" s="138">
        <f t="shared" si="0"/>
        <v>3688753</v>
      </c>
      <c r="I12" s="138">
        <f t="shared" si="0"/>
        <v>1717805.87</v>
      </c>
      <c r="J12" s="147">
        <f>I12/F12</f>
        <v>1.152024736913839</v>
      </c>
      <c r="K12" s="148">
        <f t="shared" ref="K12:K15" si="1">I12/H12</f>
        <v>0.46568742065408014</v>
      </c>
    </row>
    <row r="13" spans="1:12" x14ac:dyDescent="0.25">
      <c r="A13" s="225" t="s">
        <v>17</v>
      </c>
      <c r="B13" s="226"/>
      <c r="C13" s="226"/>
      <c r="D13" s="226"/>
      <c r="E13" s="227"/>
      <c r="F13" s="139">
        <v>1663996.14</v>
      </c>
      <c r="G13" s="144">
        <v>3421502</v>
      </c>
      <c r="H13" s="144">
        <v>3607353</v>
      </c>
      <c r="I13" s="186">
        <v>1668328.11</v>
      </c>
      <c r="J13" s="145">
        <f>I13/F13</f>
        <v>1.0026033533947982</v>
      </c>
      <c r="K13" s="146">
        <f t="shared" si="1"/>
        <v>0.46247985988618251</v>
      </c>
    </row>
    <row r="14" spans="1:12" x14ac:dyDescent="0.25">
      <c r="A14" s="219" t="s">
        <v>18</v>
      </c>
      <c r="B14" s="220"/>
      <c r="C14" s="220"/>
      <c r="D14" s="220"/>
      <c r="E14" s="221"/>
      <c r="F14" s="137">
        <v>14702.69</v>
      </c>
      <c r="G14" s="149">
        <v>81400</v>
      </c>
      <c r="H14" s="149">
        <v>81400</v>
      </c>
      <c r="I14" s="187">
        <v>18207.7</v>
      </c>
      <c r="J14" s="145">
        <f>I14/F14</f>
        <v>1.2383924302287541</v>
      </c>
      <c r="K14" s="146">
        <f t="shared" si="1"/>
        <v>0.2236818181818182</v>
      </c>
    </row>
    <row r="15" spans="1:12" x14ac:dyDescent="0.25">
      <c r="A15" s="230" t="s">
        <v>1</v>
      </c>
      <c r="B15" s="231"/>
      <c r="C15" s="231"/>
      <c r="D15" s="231"/>
      <c r="E15" s="232"/>
      <c r="F15" s="138">
        <f>SUM(F13:F14)</f>
        <v>1678698.8299999998</v>
      </c>
      <c r="G15" s="138">
        <f t="shared" ref="G15:I15" si="2">SUM(G13:G14)</f>
        <v>3502902</v>
      </c>
      <c r="H15" s="138">
        <f t="shared" si="2"/>
        <v>3688753</v>
      </c>
      <c r="I15" s="138">
        <f t="shared" si="2"/>
        <v>1686535.81</v>
      </c>
      <c r="J15" s="147">
        <f>I15/F15</f>
        <v>1.0046684848168985</v>
      </c>
      <c r="K15" s="148">
        <f t="shared" si="1"/>
        <v>0.45721028488489202</v>
      </c>
    </row>
    <row r="16" spans="1:12" ht="15.75" thickBot="1" x14ac:dyDescent="0.3">
      <c r="A16" s="222" t="s">
        <v>2</v>
      </c>
      <c r="B16" s="223"/>
      <c r="C16" s="223"/>
      <c r="D16" s="223"/>
      <c r="E16" s="224"/>
      <c r="F16" s="140">
        <f>F12-F15</f>
        <v>-187579.91999999993</v>
      </c>
      <c r="G16" s="140">
        <f t="shared" ref="G16:I16" si="3">G12-G15</f>
        <v>0</v>
      </c>
      <c r="H16" s="140">
        <f t="shared" si="3"/>
        <v>0</v>
      </c>
      <c r="I16" s="140">
        <f t="shared" si="3"/>
        <v>31270.060000000056</v>
      </c>
      <c r="J16" s="150" t="s">
        <v>158</v>
      </c>
      <c r="K16" s="148" t="s">
        <v>158</v>
      </c>
    </row>
    <row r="17" spans="1:48" ht="18" x14ac:dyDescent="0.25">
      <c r="A17" s="228"/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1"/>
    </row>
    <row r="18" spans="1:48" ht="18" customHeight="1" thickBot="1" x14ac:dyDescent="0.3">
      <c r="A18" s="229" t="s">
        <v>187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1"/>
    </row>
    <row r="19" spans="1:48" ht="39" thickBot="1" x14ac:dyDescent="0.3">
      <c r="A19" s="235" t="s">
        <v>7</v>
      </c>
      <c r="B19" s="236"/>
      <c r="C19" s="236"/>
      <c r="D19" s="236"/>
      <c r="E19" s="236"/>
      <c r="F19" s="130" t="s">
        <v>183</v>
      </c>
      <c r="G19" s="130" t="s">
        <v>184</v>
      </c>
      <c r="H19" s="130" t="s">
        <v>185</v>
      </c>
      <c r="I19" s="130" t="s">
        <v>186</v>
      </c>
      <c r="J19" s="130" t="s">
        <v>213</v>
      </c>
      <c r="K19" s="131" t="s">
        <v>214</v>
      </c>
    </row>
    <row r="20" spans="1:48" x14ac:dyDescent="0.25">
      <c r="A20" s="237">
        <v>1</v>
      </c>
      <c r="B20" s="238"/>
      <c r="C20" s="238"/>
      <c r="D20" s="238"/>
      <c r="E20" s="238"/>
      <c r="F20" s="132">
        <v>2</v>
      </c>
      <c r="G20" s="133">
        <v>3</v>
      </c>
      <c r="H20" s="133">
        <v>4</v>
      </c>
      <c r="I20" s="133">
        <v>5</v>
      </c>
      <c r="J20" s="133" t="s">
        <v>211</v>
      </c>
      <c r="K20" s="136" t="s">
        <v>212</v>
      </c>
    </row>
    <row r="21" spans="1:48" ht="15.75" customHeight="1" x14ac:dyDescent="0.25">
      <c r="A21" s="206" t="s">
        <v>19</v>
      </c>
      <c r="B21" s="208"/>
      <c r="C21" s="208"/>
      <c r="D21" s="208"/>
      <c r="E21" s="208"/>
      <c r="F21" s="139">
        <v>0</v>
      </c>
      <c r="G21" s="149">
        <v>0</v>
      </c>
      <c r="H21" s="149">
        <v>0</v>
      </c>
      <c r="I21" s="149">
        <v>0</v>
      </c>
      <c r="J21" s="149" t="s">
        <v>158</v>
      </c>
      <c r="K21" s="152" t="s">
        <v>158</v>
      </c>
    </row>
    <row r="22" spans="1:48" x14ac:dyDescent="0.25">
      <c r="A22" s="206" t="s">
        <v>20</v>
      </c>
      <c r="B22" s="207"/>
      <c r="C22" s="207"/>
      <c r="D22" s="207"/>
      <c r="E22" s="207"/>
      <c r="F22" s="139">
        <v>0</v>
      </c>
      <c r="G22" s="149">
        <v>0</v>
      </c>
      <c r="H22" s="149">
        <v>0</v>
      </c>
      <c r="I22" s="149">
        <v>0</v>
      </c>
      <c r="J22" s="149" t="s">
        <v>158</v>
      </c>
      <c r="K22" s="152" t="s">
        <v>158</v>
      </c>
    </row>
    <row r="23" spans="1:48" s="116" customFormat="1" ht="15" customHeight="1" thickBot="1" x14ac:dyDescent="0.3">
      <c r="A23" s="239" t="s">
        <v>188</v>
      </c>
      <c r="B23" s="240"/>
      <c r="C23" s="240"/>
      <c r="D23" s="240"/>
      <c r="E23" s="240"/>
      <c r="F23" s="141">
        <f>SUM(F21:F22)</f>
        <v>0</v>
      </c>
      <c r="G23" s="141">
        <f t="shared" ref="G23:I23" si="4">SUM(G21:G22)</f>
        <v>0</v>
      </c>
      <c r="H23" s="141">
        <v>0</v>
      </c>
      <c r="I23" s="141">
        <f t="shared" si="4"/>
        <v>0</v>
      </c>
      <c r="J23" s="150">
        <v>0</v>
      </c>
      <c r="K23" s="151">
        <v>0</v>
      </c>
    </row>
    <row r="24" spans="1:48" s="116" customFormat="1" ht="15" customHeight="1" x14ac:dyDescent="0.25">
      <c r="A24" s="142"/>
      <c r="B24" s="142"/>
      <c r="C24" s="142"/>
      <c r="D24" s="142"/>
      <c r="E24" s="142"/>
      <c r="F24" s="143"/>
      <c r="G24" s="143"/>
      <c r="H24" s="143"/>
      <c r="I24" s="143"/>
      <c r="J24" s="153"/>
      <c r="K24" s="153"/>
    </row>
    <row r="25" spans="1:48" s="116" customFormat="1" ht="15" customHeight="1" x14ac:dyDescent="0.25">
      <c r="A25" s="142"/>
      <c r="B25" s="142"/>
      <c r="C25" s="142"/>
      <c r="D25" s="142"/>
      <c r="E25" s="142"/>
      <c r="F25" s="143"/>
      <c r="G25" s="143"/>
      <c r="H25" s="143"/>
      <c r="I25" s="143"/>
      <c r="J25" s="153"/>
      <c r="K25" s="153"/>
    </row>
    <row r="26" spans="1:48" s="116" customFormat="1" ht="15" customHeight="1" thickBot="1" x14ac:dyDescent="0.3">
      <c r="A26" s="229" t="s">
        <v>189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spans="1:48" s="116" customFormat="1" ht="38.25" customHeight="1" thickBot="1" x14ac:dyDescent="0.3">
      <c r="A27" s="235" t="s">
        <v>7</v>
      </c>
      <c r="B27" s="236"/>
      <c r="C27" s="236"/>
      <c r="D27" s="236"/>
      <c r="E27" s="236"/>
      <c r="F27" s="130" t="s">
        <v>183</v>
      </c>
      <c r="G27" s="130" t="s">
        <v>184</v>
      </c>
      <c r="H27" s="130" t="s">
        <v>185</v>
      </c>
      <c r="I27" s="130" t="s">
        <v>186</v>
      </c>
      <c r="J27" s="130" t="s">
        <v>213</v>
      </c>
      <c r="K27" s="131" t="s">
        <v>214</v>
      </c>
    </row>
    <row r="28" spans="1:48" s="116" customFormat="1" ht="15" customHeight="1" x14ac:dyDescent="0.25">
      <c r="A28" s="237">
        <v>1</v>
      </c>
      <c r="B28" s="238"/>
      <c r="C28" s="238"/>
      <c r="D28" s="238"/>
      <c r="E28" s="238"/>
      <c r="F28" s="132">
        <v>2</v>
      </c>
      <c r="G28" s="133">
        <v>3</v>
      </c>
      <c r="H28" s="133">
        <v>4</v>
      </c>
      <c r="I28" s="133">
        <v>5</v>
      </c>
      <c r="J28" s="133" t="s">
        <v>211</v>
      </c>
      <c r="K28" s="136" t="s">
        <v>212</v>
      </c>
    </row>
    <row r="29" spans="1:48" s="116" customFormat="1" ht="15" customHeight="1" thickBot="1" x14ac:dyDescent="0.3">
      <c r="A29" s="206" t="s">
        <v>205</v>
      </c>
      <c r="B29" s="208"/>
      <c r="C29" s="208"/>
      <c r="D29" s="208"/>
      <c r="E29" s="208"/>
      <c r="F29" s="139">
        <v>9248.4699999999993</v>
      </c>
      <c r="G29" s="187">
        <v>0</v>
      </c>
      <c r="H29" s="187">
        <v>0</v>
      </c>
      <c r="I29" s="187">
        <v>-251517.62</v>
      </c>
      <c r="J29" s="187" t="s">
        <v>158</v>
      </c>
      <c r="K29" s="188" t="s">
        <v>158</v>
      </c>
    </row>
    <row r="30" spans="1:48" s="16" customFormat="1" ht="24" customHeight="1" thickBot="1" x14ac:dyDescent="0.3">
      <c r="A30" s="233" t="s">
        <v>218</v>
      </c>
      <c r="B30" s="234"/>
      <c r="C30" s="234"/>
      <c r="D30" s="234"/>
      <c r="E30" s="234"/>
      <c r="F30" s="185">
        <f>F16+F23+F29</f>
        <v>-178331.44999999992</v>
      </c>
      <c r="G30" s="185">
        <f t="shared" ref="G30:I30" si="5">G16+G23+G29</f>
        <v>0</v>
      </c>
      <c r="H30" s="185">
        <f t="shared" si="5"/>
        <v>0</v>
      </c>
      <c r="I30" s="185">
        <f t="shared" si="5"/>
        <v>-220247.55999999994</v>
      </c>
      <c r="J30" s="189">
        <v>0</v>
      </c>
      <c r="K30" s="190">
        <v>0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</row>
    <row r="32" spans="1:48" x14ac:dyDescent="0.25">
      <c r="A32" s="13"/>
      <c r="B32" s="13"/>
      <c r="C32" s="13"/>
      <c r="D32" s="13"/>
      <c r="E32" s="13"/>
      <c r="F32" s="13"/>
      <c r="G32" s="13"/>
      <c r="H32" s="15"/>
      <c r="I32" s="13"/>
      <c r="J32" s="13"/>
      <c r="K32" s="15"/>
    </row>
    <row r="33" spans="1:11" x14ac:dyDescent="0.25">
      <c r="A33" s="201"/>
      <c r="B33" s="201"/>
      <c r="C33" s="201"/>
      <c r="D33" s="201"/>
      <c r="E33" s="201"/>
      <c r="F33" s="201"/>
      <c r="G33" s="201"/>
      <c r="H33" s="201"/>
      <c r="I33" s="201"/>
      <c r="J33" s="201"/>
      <c r="K33" s="201"/>
    </row>
    <row r="34" spans="1:11" ht="15" customHeight="1" x14ac:dyDescent="0.25">
      <c r="A34" s="201"/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  <row r="35" spans="1:11" ht="15" customHeight="1" x14ac:dyDescent="0.25">
      <c r="A35" s="201"/>
      <c r="B35" s="201"/>
      <c r="C35" s="201"/>
      <c r="D35" s="201"/>
      <c r="E35" s="201"/>
      <c r="F35" s="201"/>
      <c r="G35" s="201"/>
      <c r="H35" s="201"/>
      <c r="I35" s="201"/>
      <c r="J35" s="201"/>
      <c r="K35" s="201"/>
    </row>
    <row r="36" spans="1:11" ht="15" customHeight="1" x14ac:dyDescent="0.25">
      <c r="A36" s="201"/>
      <c r="B36" s="201"/>
      <c r="C36" s="201"/>
      <c r="D36" s="201"/>
      <c r="E36" s="201"/>
      <c r="F36" s="201"/>
      <c r="G36" s="201"/>
      <c r="H36" s="201"/>
      <c r="I36" s="201"/>
      <c r="J36" s="201"/>
      <c r="K36" s="201"/>
    </row>
    <row r="37" spans="1:11" ht="36.75" customHeight="1" x14ac:dyDescent="0.25">
      <c r="A37" s="201"/>
      <c r="B37" s="201"/>
      <c r="C37" s="201"/>
      <c r="D37" s="201"/>
      <c r="E37" s="201"/>
      <c r="F37" s="201"/>
      <c r="G37" s="201"/>
      <c r="H37" s="201"/>
      <c r="I37" s="201"/>
      <c r="J37" s="201"/>
      <c r="K37" s="201"/>
    </row>
    <row r="38" spans="1:11" ht="15" customHeight="1" x14ac:dyDescent="0.25">
      <c r="A38" s="202"/>
      <c r="B38" s="202"/>
      <c r="C38" s="202"/>
      <c r="D38" s="202"/>
      <c r="E38" s="202"/>
      <c r="F38" s="202"/>
      <c r="G38" s="202"/>
      <c r="H38" s="202"/>
      <c r="I38" s="202"/>
      <c r="J38" s="202"/>
      <c r="K38" s="202"/>
    </row>
    <row r="39" spans="1:11" x14ac:dyDescent="0.25">
      <c r="A39" s="202"/>
      <c r="B39" s="202"/>
      <c r="C39" s="202"/>
      <c r="D39" s="202"/>
      <c r="E39" s="202"/>
      <c r="F39" s="202"/>
      <c r="G39" s="202"/>
      <c r="H39" s="202"/>
      <c r="I39" s="202"/>
      <c r="J39" s="202"/>
      <c r="K39" s="202"/>
    </row>
  </sheetData>
  <mergeCells count="33">
    <mergeCell ref="A18:K18"/>
    <mergeCell ref="A30:E30"/>
    <mergeCell ref="A19:E19"/>
    <mergeCell ref="A20:E20"/>
    <mergeCell ref="A21:E21"/>
    <mergeCell ref="A23:E23"/>
    <mergeCell ref="A26:K26"/>
    <mergeCell ref="A27:E27"/>
    <mergeCell ref="A28:E28"/>
    <mergeCell ref="A29:E29"/>
    <mergeCell ref="A4:K4"/>
    <mergeCell ref="A6:K6"/>
    <mergeCell ref="A17:K17"/>
    <mergeCell ref="A5:K5"/>
    <mergeCell ref="A3:K3"/>
    <mergeCell ref="A7:K7"/>
    <mergeCell ref="A15:E15"/>
    <mergeCell ref="A1:K1"/>
    <mergeCell ref="A36:K37"/>
    <mergeCell ref="A38:K39"/>
    <mergeCell ref="A12:E12"/>
    <mergeCell ref="A22:E22"/>
    <mergeCell ref="A10:E10"/>
    <mergeCell ref="A11:E11"/>
    <mergeCell ref="A8:E8"/>
    <mergeCell ref="A9:E9"/>
    <mergeCell ref="A14:E14"/>
    <mergeCell ref="A16:E16"/>
    <mergeCell ref="A13:E13"/>
    <mergeCell ref="A33:K33"/>
    <mergeCell ref="A34:K34"/>
    <mergeCell ref="A35:K35"/>
    <mergeCell ref="A2:K2"/>
  </mergeCells>
  <pageMargins left="0.25" right="0.25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9"/>
  <sheetViews>
    <sheetView zoomScaleNormal="100" workbookViewId="0">
      <selection sqref="A1:K89"/>
    </sheetView>
  </sheetViews>
  <sheetFormatPr defaultRowHeight="15" x14ac:dyDescent="0.25"/>
  <cols>
    <col min="1" max="2" width="4" customWidth="1"/>
    <col min="3" max="3" width="5.42578125" customWidth="1"/>
    <col min="4" max="4" width="5.7109375" customWidth="1"/>
    <col min="5" max="5" width="45" customWidth="1"/>
    <col min="6" max="6" width="15.28515625" customWidth="1"/>
    <col min="7" max="7" width="14.5703125" customWidth="1"/>
    <col min="8" max="8" width="14.5703125" style="116" customWidth="1"/>
    <col min="9" max="9" width="14.140625" customWidth="1"/>
    <col min="10" max="10" width="10.5703125" customWidth="1"/>
    <col min="11" max="11" width="10.7109375" customWidth="1"/>
  </cols>
  <sheetData>
    <row r="1" spans="1:11" ht="15.75" customHeight="1" x14ac:dyDescent="0.25">
      <c r="A1" s="200" t="s">
        <v>190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15.75" x14ac:dyDescent="0.2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11" ht="15.75" customHeight="1" x14ac:dyDescent="0.25">
      <c r="A3" s="200" t="s">
        <v>191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</row>
    <row r="4" spans="1:11" ht="16.5" thickBot="1" x14ac:dyDescent="0.3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</row>
    <row r="5" spans="1:11" ht="45" customHeight="1" thickBot="1" x14ac:dyDescent="0.3">
      <c r="A5" s="244" t="s">
        <v>7</v>
      </c>
      <c r="B5" s="245"/>
      <c r="C5" s="245"/>
      <c r="D5" s="245"/>
      <c r="E5" s="246"/>
      <c r="F5" s="122" t="s">
        <v>183</v>
      </c>
      <c r="G5" s="122" t="s">
        <v>184</v>
      </c>
      <c r="H5" s="122" t="s">
        <v>185</v>
      </c>
      <c r="I5" s="122" t="s">
        <v>186</v>
      </c>
      <c r="J5" s="122" t="s">
        <v>213</v>
      </c>
      <c r="K5" s="124" t="s">
        <v>214</v>
      </c>
    </row>
    <row r="6" spans="1:11" x14ac:dyDescent="0.25">
      <c r="A6" s="241">
        <v>1</v>
      </c>
      <c r="B6" s="242"/>
      <c r="C6" s="242"/>
      <c r="D6" s="242"/>
      <c r="E6" s="243"/>
      <c r="F6" s="127">
        <v>2</v>
      </c>
      <c r="G6" s="127">
        <v>3</v>
      </c>
      <c r="H6" s="127">
        <v>4</v>
      </c>
      <c r="I6" s="127">
        <v>5</v>
      </c>
      <c r="J6" s="127" t="s">
        <v>211</v>
      </c>
      <c r="K6" s="127" t="s">
        <v>212</v>
      </c>
    </row>
    <row r="7" spans="1:11" x14ac:dyDescent="0.25">
      <c r="A7" s="36"/>
      <c r="B7" s="36"/>
      <c r="C7" s="36"/>
      <c r="D7" s="36"/>
      <c r="E7" s="36" t="s">
        <v>28</v>
      </c>
      <c r="F7" s="37">
        <f>F8</f>
        <v>1491118.91</v>
      </c>
      <c r="G7" s="37">
        <f>G8</f>
        <v>3502902</v>
      </c>
      <c r="H7" s="37">
        <f>H8</f>
        <v>3688753</v>
      </c>
      <c r="I7" s="69">
        <f t="shared" ref="I7" si="0">I8</f>
        <v>1717805.8699999996</v>
      </c>
      <c r="J7" s="52">
        <f t="shared" ref="J7:J11" si="1">I7/F7</f>
        <v>1.1520247369138386</v>
      </c>
      <c r="K7" s="52">
        <f t="shared" ref="K7:K12" si="2">I7/H7</f>
        <v>0.46568742065408003</v>
      </c>
    </row>
    <row r="8" spans="1:11" x14ac:dyDescent="0.25">
      <c r="A8" s="36">
        <v>6</v>
      </c>
      <c r="B8" s="36"/>
      <c r="C8" s="36"/>
      <c r="D8" s="36"/>
      <c r="E8" s="36" t="s">
        <v>3</v>
      </c>
      <c r="F8" s="37">
        <f>F9+F13+F16+F19+F25</f>
        <v>1491118.91</v>
      </c>
      <c r="G8" s="37">
        <f>G9+G13+G16+G19+G25</f>
        <v>3502902</v>
      </c>
      <c r="H8" s="37">
        <f>H9+H13+H16+H19+H25</f>
        <v>3688753</v>
      </c>
      <c r="I8" s="37">
        <f>I9+I13+I16+I19+I25</f>
        <v>1717805.8699999996</v>
      </c>
      <c r="J8" s="52">
        <f t="shared" si="1"/>
        <v>1.1520247369138386</v>
      </c>
      <c r="K8" s="52">
        <f t="shared" si="2"/>
        <v>0.46568742065408003</v>
      </c>
    </row>
    <row r="9" spans="1:11" ht="25.5" x14ac:dyDescent="0.25">
      <c r="A9" s="38"/>
      <c r="B9" s="38">
        <v>63</v>
      </c>
      <c r="C9" s="38"/>
      <c r="D9" s="38"/>
      <c r="E9" s="38" t="s">
        <v>13</v>
      </c>
      <c r="F9" s="39">
        <f>F10</f>
        <v>1191570.33</v>
      </c>
      <c r="G9" s="123">
        <f t="shared" ref="G9:I9" si="3">G10</f>
        <v>2672410</v>
      </c>
      <c r="H9" s="123">
        <f t="shared" si="3"/>
        <v>2672410</v>
      </c>
      <c r="I9" s="123">
        <f t="shared" si="3"/>
        <v>1225944.1299999999</v>
      </c>
      <c r="J9" s="53">
        <f t="shared" si="1"/>
        <v>1.0288474789398288</v>
      </c>
      <c r="K9" s="53">
        <f t="shared" si="2"/>
        <v>0.45874103524534032</v>
      </c>
    </row>
    <row r="10" spans="1:11" ht="25.5" x14ac:dyDescent="0.25">
      <c r="A10" s="57"/>
      <c r="B10" s="57"/>
      <c r="C10" s="60">
        <v>636</v>
      </c>
      <c r="D10" s="60"/>
      <c r="E10" s="58" t="s">
        <v>31</v>
      </c>
      <c r="F10" s="59">
        <f>SUM(F11:F12)</f>
        <v>1191570.33</v>
      </c>
      <c r="G10" s="59">
        <f t="shared" ref="G10:I10" si="4">SUM(G11:G12)</f>
        <v>2672410</v>
      </c>
      <c r="H10" s="59">
        <f t="shared" ref="H10" si="5">SUM(H11:H12)</f>
        <v>2672410</v>
      </c>
      <c r="I10" s="71">
        <f t="shared" si="4"/>
        <v>1225944.1299999999</v>
      </c>
      <c r="J10" s="63">
        <f t="shared" si="1"/>
        <v>1.0288474789398288</v>
      </c>
      <c r="K10" s="63">
        <f t="shared" si="2"/>
        <v>0.45874103524534032</v>
      </c>
    </row>
    <row r="11" spans="1:11" ht="25.5" x14ac:dyDescent="0.25">
      <c r="A11" s="4"/>
      <c r="B11" s="4"/>
      <c r="C11" s="5"/>
      <c r="D11" s="5">
        <v>6361</v>
      </c>
      <c r="E11" s="34" t="s">
        <v>32</v>
      </c>
      <c r="F11" s="33">
        <v>1190010.72</v>
      </c>
      <c r="G11" s="33">
        <v>2625910</v>
      </c>
      <c r="H11" s="33">
        <v>2625910</v>
      </c>
      <c r="I11" s="56">
        <v>1225944.1299999999</v>
      </c>
      <c r="J11" s="55">
        <f t="shared" si="1"/>
        <v>1.0301958708405583</v>
      </c>
      <c r="K11" s="55">
        <f t="shared" si="2"/>
        <v>0.46686448888194948</v>
      </c>
    </row>
    <row r="12" spans="1:11" ht="25.5" x14ac:dyDescent="0.25">
      <c r="A12" s="4"/>
      <c r="B12" s="9"/>
      <c r="C12" s="5"/>
      <c r="D12" s="5">
        <v>6362</v>
      </c>
      <c r="E12" s="34" t="s">
        <v>33</v>
      </c>
      <c r="F12" s="33">
        <v>1559.61</v>
      </c>
      <c r="G12" s="33">
        <v>46500</v>
      </c>
      <c r="H12" s="33">
        <v>46500</v>
      </c>
      <c r="I12" s="56">
        <v>0</v>
      </c>
      <c r="J12" s="55" t="s">
        <v>158</v>
      </c>
      <c r="K12" s="55">
        <f t="shared" si="2"/>
        <v>0</v>
      </c>
    </row>
    <row r="13" spans="1:11" x14ac:dyDescent="0.25">
      <c r="A13" s="40"/>
      <c r="B13" s="40">
        <v>64</v>
      </c>
      <c r="C13" s="41"/>
      <c r="D13" s="41"/>
      <c r="E13" s="38" t="s">
        <v>34</v>
      </c>
      <c r="F13" s="72">
        <f>F14</f>
        <v>0.18</v>
      </c>
      <c r="G13" s="72">
        <f t="shared" ref="G13:I14" si="6">G14</f>
        <v>0</v>
      </c>
      <c r="H13" s="72">
        <f t="shared" si="6"/>
        <v>0</v>
      </c>
      <c r="I13" s="72">
        <f t="shared" si="6"/>
        <v>0.22</v>
      </c>
      <c r="J13" s="53">
        <v>0</v>
      </c>
      <c r="K13" s="194" t="s">
        <v>158</v>
      </c>
    </row>
    <row r="14" spans="1:11" ht="30.75" customHeight="1" x14ac:dyDescent="0.25">
      <c r="A14" s="57"/>
      <c r="B14" s="57"/>
      <c r="C14" s="60">
        <v>641</v>
      </c>
      <c r="D14" s="60"/>
      <c r="E14" s="58" t="s">
        <v>35</v>
      </c>
      <c r="F14" s="59">
        <f>F15</f>
        <v>0.18</v>
      </c>
      <c r="G14" s="59">
        <f t="shared" si="6"/>
        <v>0</v>
      </c>
      <c r="H14" s="59">
        <f t="shared" si="6"/>
        <v>0</v>
      </c>
      <c r="I14" s="71">
        <f t="shared" si="6"/>
        <v>0.22</v>
      </c>
      <c r="J14" s="63">
        <v>0</v>
      </c>
      <c r="K14" s="193" t="s">
        <v>158</v>
      </c>
    </row>
    <row r="15" spans="1:11" x14ac:dyDescent="0.25">
      <c r="A15" s="4"/>
      <c r="B15" s="4"/>
      <c r="C15" s="4"/>
      <c r="D15" s="5">
        <v>6413</v>
      </c>
      <c r="E15" s="7" t="s">
        <v>36</v>
      </c>
      <c r="F15" s="33">
        <v>0.18</v>
      </c>
      <c r="G15" s="33">
        <v>0</v>
      </c>
      <c r="H15" s="33">
        <v>0</v>
      </c>
      <c r="I15" s="56">
        <v>0.22</v>
      </c>
      <c r="J15" s="55">
        <v>0</v>
      </c>
      <c r="K15" s="55" t="s">
        <v>158</v>
      </c>
    </row>
    <row r="16" spans="1:11" ht="25.5" x14ac:dyDescent="0.25">
      <c r="A16" s="40"/>
      <c r="B16" s="40">
        <v>65</v>
      </c>
      <c r="C16" s="40"/>
      <c r="D16" s="40"/>
      <c r="E16" s="42" t="s">
        <v>159</v>
      </c>
      <c r="F16" s="39">
        <f>F17</f>
        <v>37529.160000000003</v>
      </c>
      <c r="G16" s="39">
        <f t="shared" ref="G16:I17" si="7">G17</f>
        <v>57742</v>
      </c>
      <c r="H16" s="123">
        <f t="shared" si="7"/>
        <v>57742</v>
      </c>
      <c r="I16" s="70">
        <f t="shared" si="7"/>
        <v>49628.43</v>
      </c>
      <c r="J16" s="53">
        <f t="shared" ref="J16:J22" si="8">I16/F16</f>
        <v>1.3223965044781176</v>
      </c>
      <c r="K16" s="194">
        <f t="shared" ref="K16:K28" si="9">I16/H16</f>
        <v>0.85948581621696507</v>
      </c>
    </row>
    <row r="17" spans="1:11" x14ac:dyDescent="0.25">
      <c r="A17" s="57"/>
      <c r="B17" s="57"/>
      <c r="C17" s="57">
        <v>652</v>
      </c>
      <c r="D17" s="57"/>
      <c r="E17" s="58" t="s">
        <v>37</v>
      </c>
      <c r="F17" s="59">
        <f>F18</f>
        <v>37529.160000000003</v>
      </c>
      <c r="G17" s="59">
        <f t="shared" si="7"/>
        <v>57742</v>
      </c>
      <c r="H17" s="59">
        <f t="shared" si="7"/>
        <v>57742</v>
      </c>
      <c r="I17" s="71">
        <f t="shared" si="7"/>
        <v>49628.43</v>
      </c>
      <c r="J17" s="63">
        <f t="shared" si="8"/>
        <v>1.3223965044781176</v>
      </c>
      <c r="K17" s="193">
        <f t="shared" si="9"/>
        <v>0.85948581621696507</v>
      </c>
    </row>
    <row r="18" spans="1:11" x14ac:dyDescent="0.25">
      <c r="A18" s="4"/>
      <c r="B18" s="4"/>
      <c r="C18" s="4"/>
      <c r="D18" s="5">
        <v>6526</v>
      </c>
      <c r="E18" s="7" t="s">
        <v>38</v>
      </c>
      <c r="F18" s="33">
        <v>37529.160000000003</v>
      </c>
      <c r="G18" s="33">
        <v>57742</v>
      </c>
      <c r="H18" s="33">
        <v>57742</v>
      </c>
      <c r="I18" s="56">
        <v>49628.43</v>
      </c>
      <c r="J18" s="55">
        <f t="shared" si="8"/>
        <v>1.3223965044781176</v>
      </c>
      <c r="K18" s="55">
        <f t="shared" si="9"/>
        <v>0.85948581621696507</v>
      </c>
    </row>
    <row r="19" spans="1:11" ht="38.25" x14ac:dyDescent="0.25">
      <c r="A19" s="40"/>
      <c r="B19" s="40">
        <v>66</v>
      </c>
      <c r="C19" s="40"/>
      <c r="D19" s="40"/>
      <c r="E19" s="42" t="s">
        <v>39</v>
      </c>
      <c r="F19" s="39">
        <f>F20+F22</f>
        <v>4117.1499999999996</v>
      </c>
      <c r="G19" s="39">
        <f t="shared" ref="G19:I19" si="10">G20+G22</f>
        <v>6600</v>
      </c>
      <c r="H19" s="123">
        <f t="shared" ref="H19" si="11">H20+H22</f>
        <v>6600</v>
      </c>
      <c r="I19" s="70">
        <f t="shared" si="10"/>
        <v>2961.18</v>
      </c>
      <c r="J19" s="53">
        <f t="shared" si="8"/>
        <v>0.71923053568609352</v>
      </c>
      <c r="K19" s="194">
        <f t="shared" si="9"/>
        <v>0.44866363636363632</v>
      </c>
    </row>
    <row r="20" spans="1:11" ht="25.5" x14ac:dyDescent="0.25">
      <c r="A20" s="57"/>
      <c r="B20" s="57"/>
      <c r="C20" s="57">
        <v>661</v>
      </c>
      <c r="D20" s="57"/>
      <c r="E20" s="58" t="s">
        <v>40</v>
      </c>
      <c r="F20" s="59">
        <f>F21</f>
        <v>2466.1799999999998</v>
      </c>
      <c r="G20" s="59">
        <f t="shared" ref="G20:I20" si="12">G21</f>
        <v>4100</v>
      </c>
      <c r="H20" s="59">
        <f t="shared" si="12"/>
        <v>4100</v>
      </c>
      <c r="I20" s="71">
        <f t="shared" si="12"/>
        <v>2961.18</v>
      </c>
      <c r="J20" s="63">
        <f t="shared" si="8"/>
        <v>1.2007152762572075</v>
      </c>
      <c r="K20" s="193">
        <f t="shared" si="9"/>
        <v>0.7222390243902439</v>
      </c>
    </row>
    <row r="21" spans="1:11" x14ac:dyDescent="0.25">
      <c r="A21" s="4"/>
      <c r="B21" s="4"/>
      <c r="C21" s="4"/>
      <c r="D21" s="5">
        <v>6615</v>
      </c>
      <c r="E21" s="7" t="s">
        <v>41</v>
      </c>
      <c r="F21" s="33">
        <v>2466.1799999999998</v>
      </c>
      <c r="G21" s="33">
        <v>4100</v>
      </c>
      <c r="H21" s="33">
        <v>4100</v>
      </c>
      <c r="I21" s="56">
        <v>2961.18</v>
      </c>
      <c r="J21" s="55">
        <f t="shared" si="8"/>
        <v>1.2007152762572075</v>
      </c>
      <c r="K21" s="55">
        <f t="shared" si="9"/>
        <v>0.7222390243902439</v>
      </c>
    </row>
    <row r="22" spans="1:11" ht="38.25" x14ac:dyDescent="0.25">
      <c r="A22" s="57"/>
      <c r="B22" s="57"/>
      <c r="C22" s="57">
        <v>663</v>
      </c>
      <c r="D22" s="57"/>
      <c r="E22" s="58" t="s">
        <v>42</v>
      </c>
      <c r="F22" s="59">
        <f>SUM(F23:F24)</f>
        <v>1650.97</v>
      </c>
      <c r="G22" s="59">
        <f t="shared" ref="G22:I22" si="13">SUM(G23:G24)</f>
        <v>2500</v>
      </c>
      <c r="H22" s="59">
        <f t="shared" ref="H22" si="14">SUM(H23:H24)</f>
        <v>2500</v>
      </c>
      <c r="I22" s="71">
        <f t="shared" si="13"/>
        <v>0</v>
      </c>
      <c r="J22" s="63">
        <f t="shared" si="8"/>
        <v>0</v>
      </c>
      <c r="K22" s="193">
        <f t="shared" si="9"/>
        <v>0</v>
      </c>
    </row>
    <row r="23" spans="1:11" x14ac:dyDescent="0.25">
      <c r="A23" s="4"/>
      <c r="B23" s="4"/>
      <c r="C23" s="4"/>
      <c r="D23" s="5">
        <v>6631</v>
      </c>
      <c r="E23" s="7" t="s">
        <v>44</v>
      </c>
      <c r="F23" s="33">
        <v>651.76</v>
      </c>
      <c r="G23" s="33">
        <v>0</v>
      </c>
      <c r="H23" s="33">
        <v>0</v>
      </c>
      <c r="I23" s="56">
        <v>0</v>
      </c>
      <c r="J23" s="55">
        <v>0</v>
      </c>
      <c r="K23" s="55" t="s">
        <v>158</v>
      </c>
    </row>
    <row r="24" spans="1:11" x14ac:dyDescent="0.25">
      <c r="A24" s="4"/>
      <c r="B24" s="4"/>
      <c r="C24" s="4"/>
      <c r="D24" s="5">
        <v>6632</v>
      </c>
      <c r="E24" s="7" t="s">
        <v>43</v>
      </c>
      <c r="F24" s="33">
        <v>999.21</v>
      </c>
      <c r="G24" s="33">
        <v>2500</v>
      </c>
      <c r="H24" s="33">
        <v>2500</v>
      </c>
      <c r="I24" s="56">
        <v>0</v>
      </c>
      <c r="J24" s="55" t="s">
        <v>158</v>
      </c>
      <c r="K24" s="55">
        <f t="shared" si="9"/>
        <v>0</v>
      </c>
    </row>
    <row r="25" spans="1:11" ht="25.5" x14ac:dyDescent="0.25">
      <c r="A25" s="40"/>
      <c r="B25" s="40">
        <v>67</v>
      </c>
      <c r="C25" s="40"/>
      <c r="D25" s="40"/>
      <c r="E25" s="42" t="s">
        <v>45</v>
      </c>
      <c r="F25" s="39">
        <f>F26</f>
        <v>257902.09</v>
      </c>
      <c r="G25" s="39">
        <f t="shared" ref="G25:I25" si="15">G26</f>
        <v>766150</v>
      </c>
      <c r="H25" s="123">
        <f t="shared" si="15"/>
        <v>952001</v>
      </c>
      <c r="I25" s="70">
        <f t="shared" si="15"/>
        <v>439271.91000000003</v>
      </c>
      <c r="J25" s="53">
        <f>I25/F25</f>
        <v>1.7032506793566506</v>
      </c>
      <c r="K25" s="194">
        <f t="shared" si="9"/>
        <v>0.46141958884496975</v>
      </c>
    </row>
    <row r="26" spans="1:11" ht="25.5" x14ac:dyDescent="0.25">
      <c r="A26" s="57"/>
      <c r="B26" s="57"/>
      <c r="C26" s="57">
        <v>671</v>
      </c>
      <c r="D26" s="57"/>
      <c r="E26" s="58" t="s">
        <v>46</v>
      </c>
      <c r="F26" s="59">
        <f>SUM(F27:F28)</f>
        <v>257902.09</v>
      </c>
      <c r="G26" s="59">
        <f t="shared" ref="G26:I26" si="16">SUM(G27:G28)</f>
        <v>766150</v>
      </c>
      <c r="H26" s="59">
        <f t="shared" ref="H26" si="17">SUM(H27:H28)</f>
        <v>952001</v>
      </c>
      <c r="I26" s="71">
        <f t="shared" si="16"/>
        <v>439271.91000000003</v>
      </c>
      <c r="J26" s="63">
        <f>I26/F26</f>
        <v>1.7032506793566506</v>
      </c>
      <c r="K26" s="193">
        <f t="shared" si="9"/>
        <v>0.46141958884496975</v>
      </c>
    </row>
    <row r="27" spans="1:11" ht="25.5" x14ac:dyDescent="0.25">
      <c r="A27" s="4"/>
      <c r="B27" s="4"/>
      <c r="C27" s="4"/>
      <c r="D27" s="5">
        <v>6711</v>
      </c>
      <c r="E27" s="7" t="s">
        <v>47</v>
      </c>
      <c r="F27" s="33">
        <v>249871.71</v>
      </c>
      <c r="G27" s="33">
        <v>736150</v>
      </c>
      <c r="H27" s="33">
        <v>922001</v>
      </c>
      <c r="I27" s="56">
        <v>423062.34</v>
      </c>
      <c r="J27" s="55">
        <f>I27/F27</f>
        <v>1.6931182005357872</v>
      </c>
      <c r="K27" s="55">
        <f t="shared" si="9"/>
        <v>0.45885236566988541</v>
      </c>
    </row>
    <row r="28" spans="1:11" ht="25.5" x14ac:dyDescent="0.25">
      <c r="A28" s="4"/>
      <c r="B28" s="4"/>
      <c r="C28" s="4"/>
      <c r="D28" s="5">
        <v>6712</v>
      </c>
      <c r="E28" s="7" t="s">
        <v>48</v>
      </c>
      <c r="F28" s="33">
        <v>8030.38</v>
      </c>
      <c r="G28" s="33">
        <v>30000</v>
      </c>
      <c r="H28" s="33">
        <v>30000</v>
      </c>
      <c r="I28" s="56">
        <v>16209.57</v>
      </c>
      <c r="J28" s="55">
        <v>0</v>
      </c>
      <c r="K28" s="55">
        <f t="shared" si="9"/>
        <v>0.54031899999999999</v>
      </c>
    </row>
    <row r="29" spans="1:11" ht="18.75" thickBot="1" x14ac:dyDescent="0.3">
      <c r="A29" s="228"/>
      <c r="B29" s="228"/>
      <c r="C29" s="228"/>
      <c r="D29" s="228"/>
      <c r="E29" s="228"/>
      <c r="F29" s="228"/>
      <c r="G29" s="228"/>
      <c r="H29" s="228"/>
      <c r="I29" s="228"/>
      <c r="J29" s="228"/>
      <c r="K29" s="228"/>
    </row>
    <row r="30" spans="1:11" ht="36.75" customHeight="1" thickBot="1" x14ac:dyDescent="0.3">
      <c r="A30" s="244" t="s">
        <v>7</v>
      </c>
      <c r="B30" s="245"/>
      <c r="C30" s="245"/>
      <c r="D30" s="245"/>
      <c r="E30" s="246"/>
      <c r="F30" s="122" t="s">
        <v>183</v>
      </c>
      <c r="G30" s="122" t="s">
        <v>184</v>
      </c>
      <c r="H30" s="122" t="s">
        <v>185</v>
      </c>
      <c r="I30" s="122" t="s">
        <v>186</v>
      </c>
      <c r="J30" s="122" t="s">
        <v>213</v>
      </c>
      <c r="K30" s="124" t="s">
        <v>214</v>
      </c>
    </row>
    <row r="31" spans="1:11" x14ac:dyDescent="0.25">
      <c r="A31" s="241">
        <v>1</v>
      </c>
      <c r="B31" s="242"/>
      <c r="C31" s="242"/>
      <c r="D31" s="242"/>
      <c r="E31" s="243"/>
      <c r="F31" s="127">
        <v>2</v>
      </c>
      <c r="G31" s="127">
        <v>3</v>
      </c>
      <c r="H31" s="127">
        <v>4</v>
      </c>
      <c r="I31" s="127">
        <v>5</v>
      </c>
      <c r="J31" s="127" t="s">
        <v>211</v>
      </c>
      <c r="K31" s="127" t="s">
        <v>212</v>
      </c>
    </row>
    <row r="32" spans="1:11" x14ac:dyDescent="0.25">
      <c r="A32" s="36"/>
      <c r="B32" s="36"/>
      <c r="C32" s="36"/>
      <c r="D32" s="36"/>
      <c r="E32" s="36" t="s">
        <v>27</v>
      </c>
      <c r="F32" s="37">
        <f>F33+F79</f>
        <v>1678698.83</v>
      </c>
      <c r="G32" s="37">
        <f>G33+G79</f>
        <v>3502902</v>
      </c>
      <c r="H32" s="37">
        <f>H33+H79</f>
        <v>3688753</v>
      </c>
      <c r="I32" s="37">
        <f>I33+I79</f>
        <v>1686535.8099999998</v>
      </c>
      <c r="J32" s="52">
        <f t="shared" ref="J32:J58" si="18">I32/F32</f>
        <v>1.0046684848168981</v>
      </c>
      <c r="K32" s="52">
        <f>I32/H32</f>
        <v>0.45721028488489196</v>
      </c>
    </row>
    <row r="33" spans="1:11" x14ac:dyDescent="0.25">
      <c r="A33" s="36">
        <v>3</v>
      </c>
      <c r="B33" s="36"/>
      <c r="C33" s="36"/>
      <c r="D33" s="36"/>
      <c r="E33" s="36" t="s">
        <v>4</v>
      </c>
      <c r="F33" s="37">
        <f>F34+F42+F70+F73+F76</f>
        <v>1663996.1400000001</v>
      </c>
      <c r="G33" s="37">
        <f>G34+G42+G70+G73+G76</f>
        <v>3421502</v>
      </c>
      <c r="H33" s="37">
        <f>H34+H42+H70+H73+H76</f>
        <v>3607353</v>
      </c>
      <c r="I33" s="37">
        <f>I34+I42+I70+I73+I76</f>
        <v>1668328.1099999999</v>
      </c>
      <c r="J33" s="52">
        <f t="shared" si="18"/>
        <v>1.002603353394798</v>
      </c>
      <c r="K33" s="52">
        <f t="shared" ref="K33:K89" si="19">I33/H33</f>
        <v>0.46247985988618245</v>
      </c>
    </row>
    <row r="34" spans="1:11" x14ac:dyDescent="0.25">
      <c r="A34" s="38"/>
      <c r="B34" s="38">
        <v>31</v>
      </c>
      <c r="C34" s="38"/>
      <c r="D34" s="38"/>
      <c r="E34" s="38" t="s">
        <v>5</v>
      </c>
      <c r="F34" s="39">
        <f>F35+F38+F40</f>
        <v>1412150.07</v>
      </c>
      <c r="G34" s="39">
        <f t="shared" ref="G34:I34" si="20">G35+G38+G40</f>
        <v>2915300</v>
      </c>
      <c r="H34" s="123">
        <f t="shared" ref="H34" si="21">H35+H38+H40</f>
        <v>2915300</v>
      </c>
      <c r="I34" s="39">
        <f t="shared" si="20"/>
        <v>1385509.6199999999</v>
      </c>
      <c r="J34" s="53">
        <f t="shared" si="18"/>
        <v>0.98113483080449082</v>
      </c>
      <c r="K34" s="53">
        <f t="shared" si="19"/>
        <v>0.47525456042259795</v>
      </c>
    </row>
    <row r="35" spans="1:11" x14ac:dyDescent="0.25">
      <c r="A35" s="57"/>
      <c r="B35" s="57"/>
      <c r="C35" s="57">
        <v>311</v>
      </c>
      <c r="D35" s="57"/>
      <c r="E35" s="57" t="s">
        <v>21</v>
      </c>
      <c r="F35" s="59">
        <f>F36+F37</f>
        <v>1171279.3400000001</v>
      </c>
      <c r="G35" s="59">
        <f>G36+G37</f>
        <v>2413951</v>
      </c>
      <c r="H35" s="59">
        <f t="shared" ref="H35:I35" si="22">H36+H37</f>
        <v>2413951</v>
      </c>
      <c r="I35" s="59">
        <f t="shared" si="22"/>
        <v>1151891.28</v>
      </c>
      <c r="J35" s="63">
        <f t="shared" si="18"/>
        <v>0.983447108355894</v>
      </c>
      <c r="K35" s="195">
        <f t="shared" si="19"/>
        <v>0.47718088726738861</v>
      </c>
    </row>
    <row r="36" spans="1:11" x14ac:dyDescent="0.25">
      <c r="A36" s="5"/>
      <c r="B36" s="5"/>
      <c r="C36" s="5"/>
      <c r="D36" s="5">
        <v>3111</v>
      </c>
      <c r="E36" s="5" t="s">
        <v>22</v>
      </c>
      <c r="F36" s="33">
        <v>1171279.3400000001</v>
      </c>
      <c r="G36" s="33">
        <v>2388951</v>
      </c>
      <c r="H36" s="33">
        <v>2388951</v>
      </c>
      <c r="I36" s="54">
        <v>1126688.26</v>
      </c>
      <c r="J36" s="55">
        <f t="shared" si="18"/>
        <v>0.96192959401127998</v>
      </c>
      <c r="K36" s="196">
        <f t="shared" si="19"/>
        <v>0.47162468380473271</v>
      </c>
    </row>
    <row r="37" spans="1:11" s="116" customFormat="1" x14ac:dyDescent="0.25">
      <c r="A37" s="5"/>
      <c r="B37" s="5"/>
      <c r="C37" s="5"/>
      <c r="D37" s="5">
        <v>3113</v>
      </c>
      <c r="E37" s="5" t="s">
        <v>198</v>
      </c>
      <c r="F37" s="33">
        <v>0</v>
      </c>
      <c r="G37" s="33">
        <v>25000</v>
      </c>
      <c r="H37" s="33">
        <v>25000</v>
      </c>
      <c r="I37" s="54">
        <v>25203.02</v>
      </c>
      <c r="J37" s="55" t="s">
        <v>158</v>
      </c>
      <c r="K37" s="196">
        <f t="shared" si="19"/>
        <v>1.0081207999999999</v>
      </c>
    </row>
    <row r="38" spans="1:11" x14ac:dyDescent="0.25">
      <c r="A38" s="60"/>
      <c r="B38" s="60"/>
      <c r="C38" s="60">
        <v>312</v>
      </c>
      <c r="D38" s="60"/>
      <c r="E38" s="60" t="s">
        <v>49</v>
      </c>
      <c r="F38" s="64">
        <f>F39</f>
        <v>47609.69</v>
      </c>
      <c r="G38" s="64">
        <f t="shared" ref="G38:I38" si="23">G39</f>
        <v>106100</v>
      </c>
      <c r="H38" s="64">
        <f t="shared" si="23"/>
        <v>106100</v>
      </c>
      <c r="I38" s="64">
        <f t="shared" si="23"/>
        <v>49822.43</v>
      </c>
      <c r="J38" s="63">
        <f t="shared" si="18"/>
        <v>1.0464766731310369</v>
      </c>
      <c r="K38" s="195">
        <f t="shared" si="19"/>
        <v>0.46957992459943448</v>
      </c>
    </row>
    <row r="39" spans="1:11" x14ac:dyDescent="0.25">
      <c r="A39" s="5"/>
      <c r="B39" s="5"/>
      <c r="C39" s="5"/>
      <c r="D39" s="5">
        <v>3121</v>
      </c>
      <c r="E39" s="5" t="s">
        <v>49</v>
      </c>
      <c r="F39" s="33">
        <v>47609.69</v>
      </c>
      <c r="G39" s="33">
        <v>106100</v>
      </c>
      <c r="H39" s="33">
        <v>106100</v>
      </c>
      <c r="I39" s="54">
        <v>49822.43</v>
      </c>
      <c r="J39" s="55">
        <f t="shared" si="18"/>
        <v>1.0464766731310369</v>
      </c>
      <c r="K39" s="196">
        <f t="shared" si="19"/>
        <v>0.46957992459943448</v>
      </c>
    </row>
    <row r="40" spans="1:11" x14ac:dyDescent="0.25">
      <c r="A40" s="60"/>
      <c r="B40" s="60"/>
      <c r="C40" s="60">
        <v>313</v>
      </c>
      <c r="D40" s="60"/>
      <c r="E40" s="60" t="s">
        <v>50</v>
      </c>
      <c r="F40" s="64">
        <f>F41</f>
        <v>193261.04</v>
      </c>
      <c r="G40" s="64">
        <f t="shared" ref="G40:I40" si="24">G41</f>
        <v>395249</v>
      </c>
      <c r="H40" s="64">
        <f t="shared" si="24"/>
        <v>395249</v>
      </c>
      <c r="I40" s="64">
        <f t="shared" si="24"/>
        <v>183795.91</v>
      </c>
      <c r="J40" s="63">
        <f t="shared" si="18"/>
        <v>0.9510241174320494</v>
      </c>
      <c r="K40" s="195">
        <f t="shared" si="19"/>
        <v>0.46501296650971918</v>
      </c>
    </row>
    <row r="41" spans="1:11" x14ac:dyDescent="0.25">
      <c r="A41" s="5"/>
      <c r="B41" s="5"/>
      <c r="C41" s="5"/>
      <c r="D41" s="5">
        <v>3132</v>
      </c>
      <c r="E41" s="5" t="s">
        <v>51</v>
      </c>
      <c r="F41" s="33">
        <v>193261.04</v>
      </c>
      <c r="G41" s="33">
        <v>395249</v>
      </c>
      <c r="H41" s="33">
        <v>395249</v>
      </c>
      <c r="I41" s="54">
        <v>183795.91</v>
      </c>
      <c r="J41" s="55">
        <f t="shared" si="18"/>
        <v>0.9510241174320494</v>
      </c>
      <c r="K41" s="196">
        <f t="shared" si="19"/>
        <v>0.46501296650971918</v>
      </c>
    </row>
    <row r="42" spans="1:11" x14ac:dyDescent="0.25">
      <c r="A42" s="40"/>
      <c r="B42" s="40">
        <v>32</v>
      </c>
      <c r="C42" s="41"/>
      <c r="D42" s="41"/>
      <c r="E42" s="40" t="s">
        <v>12</v>
      </c>
      <c r="F42" s="39">
        <f>F43+F47+F54+F64</f>
        <v>246310.5</v>
      </c>
      <c r="G42" s="39">
        <f t="shared" ref="G42:I42" si="25">G43+G47+G54+G64</f>
        <v>501402</v>
      </c>
      <c r="H42" s="123">
        <f t="shared" ref="H42" si="26">H43+H47+H54+H64</f>
        <v>687253</v>
      </c>
      <c r="I42" s="39">
        <f t="shared" si="25"/>
        <v>279698.98</v>
      </c>
      <c r="J42" s="53">
        <f t="shared" si="18"/>
        <v>1.1355544323120614</v>
      </c>
      <c r="K42" s="53">
        <f t="shared" si="19"/>
        <v>0.40698109720874259</v>
      </c>
    </row>
    <row r="43" spans="1:11" x14ac:dyDescent="0.25">
      <c r="A43" s="57"/>
      <c r="B43" s="57"/>
      <c r="C43" s="57">
        <v>321</v>
      </c>
      <c r="D43" s="57"/>
      <c r="E43" s="57" t="s">
        <v>23</v>
      </c>
      <c r="F43" s="59">
        <f>SUM(F44:F46)</f>
        <v>31313.96</v>
      </c>
      <c r="G43" s="59">
        <f t="shared" ref="G43:I43" si="27">SUM(G44:G46)</f>
        <v>59710</v>
      </c>
      <c r="H43" s="59">
        <f t="shared" ref="H43" si="28">SUM(H44:H46)</f>
        <v>59710</v>
      </c>
      <c r="I43" s="59">
        <f t="shared" si="27"/>
        <v>36016.43</v>
      </c>
      <c r="J43" s="63">
        <f t="shared" si="18"/>
        <v>1.1501716806178459</v>
      </c>
      <c r="K43" s="195">
        <f t="shared" si="19"/>
        <v>0.60318924803215546</v>
      </c>
    </row>
    <row r="44" spans="1:11" x14ac:dyDescent="0.25">
      <c r="A44" s="5"/>
      <c r="B44" s="35"/>
      <c r="C44" s="5"/>
      <c r="D44" s="5">
        <v>3211</v>
      </c>
      <c r="E44" s="7" t="s">
        <v>24</v>
      </c>
      <c r="F44" s="33">
        <v>7314.99</v>
      </c>
      <c r="G44" s="33">
        <v>11810</v>
      </c>
      <c r="H44" s="33">
        <v>11810</v>
      </c>
      <c r="I44" s="56">
        <v>9752.92</v>
      </c>
      <c r="J44" s="55">
        <f t="shared" si="18"/>
        <v>1.3332786510986345</v>
      </c>
      <c r="K44" s="196">
        <f t="shared" si="19"/>
        <v>0.82581879762912791</v>
      </c>
    </row>
    <row r="45" spans="1:11" ht="25.5" x14ac:dyDescent="0.25">
      <c r="A45" s="4"/>
      <c r="B45" s="9"/>
      <c r="C45" s="4"/>
      <c r="D45" s="5">
        <v>3212</v>
      </c>
      <c r="E45" s="7" t="s">
        <v>52</v>
      </c>
      <c r="F45" s="33">
        <v>23490.22</v>
      </c>
      <c r="G45" s="33">
        <v>46600</v>
      </c>
      <c r="H45" s="33">
        <v>46600</v>
      </c>
      <c r="I45" s="56">
        <v>24659.01</v>
      </c>
      <c r="J45" s="55">
        <f t="shared" si="18"/>
        <v>1.0497564518339972</v>
      </c>
      <c r="K45" s="196">
        <f t="shared" si="19"/>
        <v>0.52916330472103001</v>
      </c>
    </row>
    <row r="46" spans="1:11" x14ac:dyDescent="0.25">
      <c r="A46" s="4"/>
      <c r="B46" s="9"/>
      <c r="C46" s="4"/>
      <c r="D46" s="4">
        <v>3213</v>
      </c>
      <c r="E46" s="7" t="s">
        <v>53</v>
      </c>
      <c r="F46" s="33">
        <v>508.75</v>
      </c>
      <c r="G46" s="33">
        <v>1300</v>
      </c>
      <c r="H46" s="33">
        <v>1300</v>
      </c>
      <c r="I46" s="56">
        <v>1604.5</v>
      </c>
      <c r="J46" s="55">
        <f t="shared" si="18"/>
        <v>3.1538083538083539</v>
      </c>
      <c r="K46" s="196">
        <f t="shared" si="19"/>
        <v>1.2342307692307692</v>
      </c>
    </row>
    <row r="47" spans="1:11" x14ac:dyDescent="0.25">
      <c r="A47" s="57"/>
      <c r="B47" s="61"/>
      <c r="C47" s="57">
        <v>322</v>
      </c>
      <c r="D47" s="57"/>
      <c r="E47" s="58" t="s">
        <v>54</v>
      </c>
      <c r="F47" s="59">
        <f>SUM(F48:F53)</f>
        <v>144719.19</v>
      </c>
      <c r="G47" s="59">
        <f t="shared" ref="G47:I47" si="29">SUM(G48:G53)</f>
        <v>299555</v>
      </c>
      <c r="H47" s="59">
        <f t="shared" ref="H47" si="30">SUM(H48:H53)</f>
        <v>299555</v>
      </c>
      <c r="I47" s="59">
        <f t="shared" si="29"/>
        <v>140612.32999999999</v>
      </c>
      <c r="J47" s="63">
        <f t="shared" si="18"/>
        <v>0.97162186991234534</v>
      </c>
      <c r="K47" s="195">
        <f t="shared" si="19"/>
        <v>0.46940404933985408</v>
      </c>
    </row>
    <row r="48" spans="1:11" x14ac:dyDescent="0.25">
      <c r="A48" s="4"/>
      <c r="B48" s="9"/>
      <c r="C48" s="4"/>
      <c r="D48" s="5">
        <v>3221</v>
      </c>
      <c r="E48" s="7" t="s">
        <v>55</v>
      </c>
      <c r="F48" s="33">
        <v>15394.62</v>
      </c>
      <c r="G48" s="33">
        <v>26615</v>
      </c>
      <c r="H48" s="33">
        <v>26615</v>
      </c>
      <c r="I48" s="56">
        <v>15065.47</v>
      </c>
      <c r="J48" s="55">
        <f t="shared" si="18"/>
        <v>0.97861915396417698</v>
      </c>
      <c r="K48" s="196">
        <f t="shared" si="19"/>
        <v>0.56605185046026674</v>
      </c>
    </row>
    <row r="49" spans="1:11" x14ac:dyDescent="0.25">
      <c r="A49" s="4"/>
      <c r="B49" s="9"/>
      <c r="C49" s="4"/>
      <c r="D49" s="5">
        <v>3222</v>
      </c>
      <c r="E49" s="7" t="s">
        <v>56</v>
      </c>
      <c r="F49" s="33">
        <v>105129.89</v>
      </c>
      <c r="G49" s="33">
        <v>218000</v>
      </c>
      <c r="H49" s="33">
        <v>218000</v>
      </c>
      <c r="I49" s="56">
        <v>96099.03</v>
      </c>
      <c r="J49" s="55">
        <f t="shared" si="18"/>
        <v>0.91409807429647272</v>
      </c>
      <c r="K49" s="196">
        <f t="shared" si="19"/>
        <v>0.44082123853211008</v>
      </c>
    </row>
    <row r="50" spans="1:11" x14ac:dyDescent="0.25">
      <c r="A50" s="4"/>
      <c r="B50" s="9"/>
      <c r="C50" s="4"/>
      <c r="D50" s="5">
        <v>3223</v>
      </c>
      <c r="E50" s="7" t="s">
        <v>57</v>
      </c>
      <c r="F50" s="33">
        <v>14362.85</v>
      </c>
      <c r="G50" s="33">
        <v>40040</v>
      </c>
      <c r="H50" s="33">
        <v>40040</v>
      </c>
      <c r="I50" s="56">
        <v>21481.62</v>
      </c>
      <c r="J50" s="55">
        <f t="shared" si="18"/>
        <v>1.4956377042160851</v>
      </c>
      <c r="K50" s="196">
        <f t="shared" si="19"/>
        <v>0.53650399600399601</v>
      </c>
    </row>
    <row r="51" spans="1:11" ht="25.5" x14ac:dyDescent="0.25">
      <c r="A51" s="4"/>
      <c r="B51" s="9"/>
      <c r="C51" s="4"/>
      <c r="D51" s="5">
        <v>3224</v>
      </c>
      <c r="E51" s="7" t="s">
        <v>58</v>
      </c>
      <c r="F51" s="33">
        <v>4679.91</v>
      </c>
      <c r="G51" s="33">
        <v>6000</v>
      </c>
      <c r="H51" s="33">
        <v>6000</v>
      </c>
      <c r="I51" s="56">
        <v>4786.5200000000004</v>
      </c>
      <c r="J51" s="55">
        <f t="shared" si="18"/>
        <v>1.0227803526136188</v>
      </c>
      <c r="K51" s="196">
        <f t="shared" si="19"/>
        <v>0.79775333333333343</v>
      </c>
    </row>
    <row r="52" spans="1:11" x14ac:dyDescent="0.25">
      <c r="A52" s="4"/>
      <c r="B52" s="9"/>
      <c r="C52" s="4"/>
      <c r="D52" s="5">
        <v>3225</v>
      </c>
      <c r="E52" s="7" t="s">
        <v>59</v>
      </c>
      <c r="F52" s="33">
        <v>4754.07</v>
      </c>
      <c r="G52" s="33">
        <v>7200</v>
      </c>
      <c r="H52" s="33">
        <v>7200</v>
      </c>
      <c r="I52" s="56">
        <v>2824.32</v>
      </c>
      <c r="J52" s="55">
        <f t="shared" si="18"/>
        <v>0.59408464747048328</v>
      </c>
      <c r="K52" s="196">
        <f t="shared" si="19"/>
        <v>0.39226666666666671</v>
      </c>
    </row>
    <row r="53" spans="1:11" x14ac:dyDescent="0.25">
      <c r="A53" s="4"/>
      <c r="B53" s="9"/>
      <c r="C53" s="4"/>
      <c r="D53" s="5">
        <v>3227</v>
      </c>
      <c r="E53" s="7" t="s">
        <v>60</v>
      </c>
      <c r="F53" s="33">
        <v>397.85</v>
      </c>
      <c r="G53" s="33">
        <v>1700</v>
      </c>
      <c r="H53" s="33">
        <v>1700</v>
      </c>
      <c r="I53" s="56">
        <v>355.37</v>
      </c>
      <c r="J53" s="55">
        <f t="shared" si="18"/>
        <v>0.8932260902350132</v>
      </c>
      <c r="K53" s="196">
        <f t="shared" si="19"/>
        <v>0.20904117647058823</v>
      </c>
    </row>
    <row r="54" spans="1:11" x14ac:dyDescent="0.25">
      <c r="A54" s="57"/>
      <c r="B54" s="61"/>
      <c r="C54" s="57">
        <v>323</v>
      </c>
      <c r="D54" s="57"/>
      <c r="E54" s="58" t="s">
        <v>61</v>
      </c>
      <c r="F54" s="59">
        <f>SUM(F55:F63)</f>
        <v>68621.42</v>
      </c>
      <c r="G54" s="59">
        <f t="shared" ref="G54:I54" si="31">SUM(G55:G63)</f>
        <v>135288</v>
      </c>
      <c r="H54" s="59">
        <f t="shared" ref="H54" si="32">SUM(H55:H63)</f>
        <v>321139</v>
      </c>
      <c r="I54" s="59">
        <f t="shared" si="31"/>
        <v>101395.52</v>
      </c>
      <c r="J54" s="63">
        <f t="shared" si="18"/>
        <v>1.4776074292837427</v>
      </c>
      <c r="K54" s="195">
        <f t="shared" si="19"/>
        <v>0.31573717299985365</v>
      </c>
    </row>
    <row r="55" spans="1:11" x14ac:dyDescent="0.25">
      <c r="A55" s="4"/>
      <c r="B55" s="9"/>
      <c r="C55" s="4"/>
      <c r="D55" s="5">
        <v>3231</v>
      </c>
      <c r="E55" s="7" t="s">
        <v>62</v>
      </c>
      <c r="F55" s="33">
        <v>2566.7600000000002</v>
      </c>
      <c r="G55" s="33">
        <v>4800</v>
      </c>
      <c r="H55" s="33">
        <v>4800</v>
      </c>
      <c r="I55" s="56">
        <v>2222.85</v>
      </c>
      <c r="J55" s="55">
        <f t="shared" si="18"/>
        <v>0.86601396312861345</v>
      </c>
      <c r="K55" s="196">
        <f t="shared" si="19"/>
        <v>0.46309374999999997</v>
      </c>
    </row>
    <row r="56" spans="1:11" x14ac:dyDescent="0.25">
      <c r="A56" s="4"/>
      <c r="B56" s="9"/>
      <c r="C56" s="4"/>
      <c r="D56" s="5">
        <v>3232</v>
      </c>
      <c r="E56" s="7" t="s">
        <v>63</v>
      </c>
      <c r="F56" s="33">
        <v>21159.91</v>
      </c>
      <c r="G56" s="33">
        <v>59077</v>
      </c>
      <c r="H56" s="33">
        <v>244928</v>
      </c>
      <c r="I56" s="56">
        <v>40042.83</v>
      </c>
      <c r="J56" s="55">
        <f t="shared" si="18"/>
        <v>1.8923913192447417</v>
      </c>
      <c r="K56" s="196">
        <f t="shared" si="19"/>
        <v>0.16348816795139798</v>
      </c>
    </row>
    <row r="57" spans="1:11" x14ac:dyDescent="0.25">
      <c r="A57" s="4"/>
      <c r="B57" s="9"/>
      <c r="C57" s="4"/>
      <c r="D57" s="5">
        <v>3233</v>
      </c>
      <c r="E57" s="7" t="s">
        <v>64</v>
      </c>
      <c r="F57" s="33">
        <v>63.72</v>
      </c>
      <c r="G57" s="33">
        <v>133</v>
      </c>
      <c r="H57" s="33">
        <v>133</v>
      </c>
      <c r="I57" s="56">
        <v>1135.07</v>
      </c>
      <c r="J57" s="55">
        <f t="shared" si="18"/>
        <v>17.813402385436284</v>
      </c>
      <c r="K57" s="196">
        <f t="shared" si="19"/>
        <v>8.5343609022556386</v>
      </c>
    </row>
    <row r="58" spans="1:11" x14ac:dyDescent="0.25">
      <c r="A58" s="4"/>
      <c r="B58" s="9"/>
      <c r="C58" s="4"/>
      <c r="D58" s="5">
        <v>3234</v>
      </c>
      <c r="E58" s="7" t="s">
        <v>65</v>
      </c>
      <c r="F58" s="33">
        <v>15365.81</v>
      </c>
      <c r="G58" s="33">
        <v>23647</v>
      </c>
      <c r="H58" s="33">
        <v>23647</v>
      </c>
      <c r="I58" s="56">
        <v>14985.61</v>
      </c>
      <c r="J58" s="55">
        <f t="shared" si="18"/>
        <v>0.97525675509458998</v>
      </c>
      <c r="K58" s="196">
        <f t="shared" si="19"/>
        <v>0.63372140229204554</v>
      </c>
    </row>
    <row r="59" spans="1:11" x14ac:dyDescent="0.25">
      <c r="A59" s="4"/>
      <c r="B59" s="9"/>
      <c r="C59" s="4"/>
      <c r="D59" s="5">
        <v>3235</v>
      </c>
      <c r="E59" s="7" t="s">
        <v>66</v>
      </c>
      <c r="F59" s="33">
        <v>1825.25</v>
      </c>
      <c r="G59" s="33">
        <v>1830</v>
      </c>
      <c r="H59" s="33">
        <v>1830</v>
      </c>
      <c r="I59" s="56">
        <v>1825.25</v>
      </c>
      <c r="J59" s="55">
        <v>0</v>
      </c>
      <c r="K59" s="196">
        <f t="shared" si="19"/>
        <v>0.99740437158469941</v>
      </c>
    </row>
    <row r="60" spans="1:11" x14ac:dyDescent="0.25">
      <c r="A60" s="4"/>
      <c r="B60" s="9"/>
      <c r="C60" s="4"/>
      <c r="D60" s="5">
        <v>3236</v>
      </c>
      <c r="E60" s="7" t="s">
        <v>67</v>
      </c>
      <c r="F60" s="33">
        <v>3604.65</v>
      </c>
      <c r="G60" s="33">
        <v>9100</v>
      </c>
      <c r="H60" s="33">
        <v>9100</v>
      </c>
      <c r="I60" s="56">
        <v>14115.63</v>
      </c>
      <c r="J60" s="55">
        <f t="shared" ref="J60:J72" si="33">I60/F60</f>
        <v>3.9159502309516871</v>
      </c>
      <c r="K60" s="196">
        <f t="shared" si="19"/>
        <v>1.5511681318681318</v>
      </c>
    </row>
    <row r="61" spans="1:11" x14ac:dyDescent="0.25">
      <c r="A61" s="4"/>
      <c r="B61" s="9"/>
      <c r="C61" s="4"/>
      <c r="D61" s="5">
        <v>3237</v>
      </c>
      <c r="E61" s="7" t="s">
        <v>68</v>
      </c>
      <c r="F61" s="33">
        <v>1149.31</v>
      </c>
      <c r="G61" s="33">
        <v>750</v>
      </c>
      <c r="H61" s="33">
        <v>750</v>
      </c>
      <c r="I61" s="56">
        <v>4241.8599999999997</v>
      </c>
      <c r="J61" s="55">
        <f t="shared" si="33"/>
        <v>3.6907883860751234</v>
      </c>
      <c r="K61" s="196">
        <f t="shared" si="19"/>
        <v>5.6558133333333327</v>
      </c>
    </row>
    <row r="62" spans="1:11" x14ac:dyDescent="0.25">
      <c r="A62" s="4"/>
      <c r="B62" s="9"/>
      <c r="C62" s="4"/>
      <c r="D62" s="5">
        <v>3238</v>
      </c>
      <c r="E62" s="7" t="s">
        <v>69</v>
      </c>
      <c r="F62" s="33">
        <v>3708.62</v>
      </c>
      <c r="G62" s="33">
        <v>4500</v>
      </c>
      <c r="H62" s="33">
        <v>4500</v>
      </c>
      <c r="I62" s="56">
        <v>3497.12</v>
      </c>
      <c r="J62" s="55">
        <f t="shared" si="33"/>
        <v>0.94297070069190159</v>
      </c>
      <c r="K62" s="196">
        <f t="shared" si="19"/>
        <v>0.77713777777777771</v>
      </c>
    </row>
    <row r="63" spans="1:11" x14ac:dyDescent="0.25">
      <c r="A63" s="4"/>
      <c r="B63" s="9"/>
      <c r="C63" s="4"/>
      <c r="D63" s="5">
        <v>3239</v>
      </c>
      <c r="E63" s="7" t="s">
        <v>70</v>
      </c>
      <c r="F63" s="33">
        <v>19177.39</v>
      </c>
      <c r="G63" s="33">
        <v>31451</v>
      </c>
      <c r="H63" s="33">
        <v>31451</v>
      </c>
      <c r="I63" s="56">
        <v>19329.3</v>
      </c>
      <c r="J63" s="55">
        <f t="shared" si="33"/>
        <v>1.0079213073311852</v>
      </c>
      <c r="K63" s="196">
        <f t="shared" si="19"/>
        <v>0.61458459190486792</v>
      </c>
    </row>
    <row r="64" spans="1:11" x14ac:dyDescent="0.25">
      <c r="A64" s="57"/>
      <c r="B64" s="61"/>
      <c r="C64" s="57">
        <v>329</v>
      </c>
      <c r="D64" s="57"/>
      <c r="E64" s="58" t="s">
        <v>71</v>
      </c>
      <c r="F64" s="59">
        <f>SUM(F65:F69)</f>
        <v>1655.93</v>
      </c>
      <c r="G64" s="59">
        <f t="shared" ref="G64:I64" si="34">SUM(G65:G69)</f>
        <v>6849</v>
      </c>
      <c r="H64" s="59">
        <f t="shared" ref="H64" si="35">SUM(H65:H69)</f>
        <v>6849</v>
      </c>
      <c r="I64" s="59">
        <f t="shared" si="34"/>
        <v>1674.7</v>
      </c>
      <c r="J64" s="63">
        <f t="shared" si="33"/>
        <v>1.0113350202001292</v>
      </c>
      <c r="K64" s="195">
        <f t="shared" si="19"/>
        <v>0.24451744780259893</v>
      </c>
    </row>
    <row r="65" spans="1:11" x14ac:dyDescent="0.25">
      <c r="A65" s="4"/>
      <c r="B65" s="9"/>
      <c r="C65" s="4"/>
      <c r="D65" s="5">
        <v>3292</v>
      </c>
      <c r="E65" s="7" t="s">
        <v>72</v>
      </c>
      <c r="F65" s="33">
        <v>0</v>
      </c>
      <c r="G65" s="33">
        <v>3000</v>
      </c>
      <c r="H65" s="33">
        <v>3000</v>
      </c>
      <c r="I65" s="56">
        <v>0</v>
      </c>
      <c r="J65" s="55" t="s">
        <v>158</v>
      </c>
      <c r="K65" s="196">
        <f t="shared" si="19"/>
        <v>0</v>
      </c>
    </row>
    <row r="66" spans="1:11" x14ac:dyDescent="0.25">
      <c r="A66" s="4"/>
      <c r="B66" s="9"/>
      <c r="C66" s="4"/>
      <c r="D66" s="5">
        <v>3293</v>
      </c>
      <c r="E66" s="7" t="s">
        <v>73</v>
      </c>
      <c r="F66" s="33">
        <v>326.70999999999998</v>
      </c>
      <c r="G66" s="33">
        <v>0</v>
      </c>
      <c r="H66" s="33">
        <v>0</v>
      </c>
      <c r="I66" s="56">
        <v>0</v>
      </c>
      <c r="J66" s="55">
        <f t="shared" si="33"/>
        <v>0</v>
      </c>
      <c r="K66" s="196" t="s">
        <v>158</v>
      </c>
    </row>
    <row r="67" spans="1:11" x14ac:dyDescent="0.25">
      <c r="A67" s="4"/>
      <c r="B67" s="9"/>
      <c r="C67" s="4"/>
      <c r="D67" s="5">
        <v>3294</v>
      </c>
      <c r="E67" s="7" t="s">
        <v>74</v>
      </c>
      <c r="F67" s="33">
        <v>260</v>
      </c>
      <c r="G67" s="33">
        <v>364</v>
      </c>
      <c r="H67" s="33">
        <v>364</v>
      </c>
      <c r="I67" s="56">
        <v>140</v>
      </c>
      <c r="J67" s="55">
        <f t="shared" si="33"/>
        <v>0.53846153846153844</v>
      </c>
      <c r="K67" s="196">
        <f t="shared" si="19"/>
        <v>0.38461538461538464</v>
      </c>
    </row>
    <row r="68" spans="1:11" x14ac:dyDescent="0.25">
      <c r="A68" s="4"/>
      <c r="B68" s="9"/>
      <c r="C68" s="4"/>
      <c r="D68" s="5">
        <v>3295</v>
      </c>
      <c r="E68" s="7" t="s">
        <v>75</v>
      </c>
      <c r="F68" s="33">
        <v>996.04</v>
      </c>
      <c r="G68" s="33">
        <v>2585</v>
      </c>
      <c r="H68" s="33">
        <v>2585</v>
      </c>
      <c r="I68" s="56">
        <v>1470</v>
      </c>
      <c r="J68" s="55">
        <f t="shared" si="33"/>
        <v>1.4758443436006587</v>
      </c>
      <c r="K68" s="196">
        <f t="shared" si="19"/>
        <v>0.56866537717601551</v>
      </c>
    </row>
    <row r="69" spans="1:11" x14ac:dyDescent="0.25">
      <c r="A69" s="4"/>
      <c r="B69" s="9"/>
      <c r="C69" s="4"/>
      <c r="D69" s="5">
        <v>3299</v>
      </c>
      <c r="E69" s="7" t="s">
        <v>71</v>
      </c>
      <c r="F69" s="33">
        <v>73.180000000000007</v>
      </c>
      <c r="G69" s="33">
        <v>900</v>
      </c>
      <c r="H69" s="33">
        <v>900</v>
      </c>
      <c r="I69" s="56">
        <v>64.7</v>
      </c>
      <c r="J69" s="55">
        <f t="shared" si="33"/>
        <v>0.88412134462968017</v>
      </c>
      <c r="K69" s="196">
        <f t="shared" si="19"/>
        <v>7.1888888888888891E-2</v>
      </c>
    </row>
    <row r="70" spans="1:11" x14ac:dyDescent="0.25">
      <c r="A70" s="40"/>
      <c r="B70" s="40">
        <v>34</v>
      </c>
      <c r="C70" s="40"/>
      <c r="D70" s="40"/>
      <c r="E70" s="42" t="s">
        <v>76</v>
      </c>
      <c r="F70" s="39">
        <f>F71</f>
        <v>603.49</v>
      </c>
      <c r="G70" s="39">
        <f t="shared" ref="G70:I70" si="36">G71</f>
        <v>1000</v>
      </c>
      <c r="H70" s="123">
        <f t="shared" si="36"/>
        <v>1000</v>
      </c>
      <c r="I70" s="39">
        <f t="shared" si="36"/>
        <v>573.51</v>
      </c>
      <c r="J70" s="53">
        <f t="shared" si="33"/>
        <v>0.9503222920015244</v>
      </c>
      <c r="K70" s="53">
        <f t="shared" si="19"/>
        <v>0.57350999999999996</v>
      </c>
    </row>
    <row r="71" spans="1:11" x14ac:dyDescent="0.25">
      <c r="A71" s="57"/>
      <c r="B71" s="61"/>
      <c r="C71" s="57">
        <v>343</v>
      </c>
      <c r="D71" s="57"/>
      <c r="E71" s="58" t="s">
        <v>77</v>
      </c>
      <c r="F71" s="59">
        <f>SUM(F72:F72)</f>
        <v>603.49</v>
      </c>
      <c r="G71" s="59">
        <f>SUM(G72:G72)</f>
        <v>1000</v>
      </c>
      <c r="H71" s="59">
        <f>SUM(H72:H72)</f>
        <v>1000</v>
      </c>
      <c r="I71" s="59">
        <f>SUM(I72:I72)</f>
        <v>573.51</v>
      </c>
      <c r="J71" s="63">
        <f t="shared" si="33"/>
        <v>0.9503222920015244</v>
      </c>
      <c r="K71" s="195">
        <f t="shared" si="19"/>
        <v>0.57350999999999996</v>
      </c>
    </row>
    <row r="72" spans="1:11" x14ac:dyDescent="0.25">
      <c r="A72" s="4"/>
      <c r="B72" s="9"/>
      <c r="C72" s="4"/>
      <c r="D72" s="5">
        <v>3431</v>
      </c>
      <c r="E72" s="7" t="s">
        <v>78</v>
      </c>
      <c r="F72" s="33">
        <v>603.49</v>
      </c>
      <c r="G72" s="33">
        <v>1000</v>
      </c>
      <c r="H72" s="33">
        <v>1000</v>
      </c>
      <c r="I72" s="56">
        <v>573.51</v>
      </c>
      <c r="J72" s="55">
        <f t="shared" si="33"/>
        <v>0.9503222920015244</v>
      </c>
      <c r="K72" s="196">
        <f t="shared" si="19"/>
        <v>0.57350999999999996</v>
      </c>
    </row>
    <row r="73" spans="1:11" ht="25.5" x14ac:dyDescent="0.25">
      <c r="A73" s="47"/>
      <c r="B73" s="40">
        <v>37</v>
      </c>
      <c r="C73" s="40"/>
      <c r="D73" s="40"/>
      <c r="E73" s="42" t="s">
        <v>129</v>
      </c>
      <c r="F73" s="39">
        <f>F74</f>
        <v>4932.08</v>
      </c>
      <c r="G73" s="39">
        <f t="shared" ref="G73:I73" si="37">G74</f>
        <v>2000</v>
      </c>
      <c r="H73" s="123">
        <f t="shared" si="37"/>
        <v>2000</v>
      </c>
      <c r="I73" s="39">
        <f t="shared" si="37"/>
        <v>800</v>
      </c>
      <c r="J73" s="53">
        <f t="shared" ref="J73:J83" si="38">I73/F73</f>
        <v>0.16220337058604078</v>
      </c>
      <c r="K73" s="53">
        <f t="shared" si="19"/>
        <v>0.4</v>
      </c>
    </row>
    <row r="74" spans="1:11" ht="25.5" x14ac:dyDescent="0.25">
      <c r="A74" s="57"/>
      <c r="B74" s="61"/>
      <c r="C74" s="57">
        <v>372</v>
      </c>
      <c r="D74" s="57"/>
      <c r="E74" s="58" t="s">
        <v>79</v>
      </c>
      <c r="F74" s="59">
        <f>SUM(F75:F75)</f>
        <v>4932.08</v>
      </c>
      <c r="G74" s="59">
        <f>SUM(G75:G75)</f>
        <v>2000</v>
      </c>
      <c r="H74" s="59">
        <f>SUM(H75:H75)</f>
        <v>2000</v>
      </c>
      <c r="I74" s="59">
        <f>SUM(I75:I75)</f>
        <v>800</v>
      </c>
      <c r="J74" s="63">
        <f t="shared" si="38"/>
        <v>0.16220337058604078</v>
      </c>
      <c r="K74" s="195">
        <f t="shared" si="19"/>
        <v>0.4</v>
      </c>
    </row>
    <row r="75" spans="1:11" x14ac:dyDescent="0.25">
      <c r="A75" s="4"/>
      <c r="B75" s="9"/>
      <c r="C75" s="4"/>
      <c r="D75" s="5">
        <v>3722</v>
      </c>
      <c r="E75" s="7" t="s">
        <v>80</v>
      </c>
      <c r="F75" s="33">
        <v>4932.08</v>
      </c>
      <c r="G75" s="33">
        <v>2000</v>
      </c>
      <c r="H75" s="33">
        <v>2000</v>
      </c>
      <c r="I75" s="56">
        <v>800</v>
      </c>
      <c r="J75" s="55">
        <f t="shared" si="38"/>
        <v>0.16220337058604078</v>
      </c>
      <c r="K75" s="196">
        <f t="shared" si="19"/>
        <v>0.4</v>
      </c>
    </row>
    <row r="76" spans="1:11" x14ac:dyDescent="0.25">
      <c r="A76" s="47"/>
      <c r="B76" s="40">
        <v>38</v>
      </c>
      <c r="C76" s="40"/>
      <c r="D76" s="40"/>
      <c r="E76" s="42" t="s">
        <v>81</v>
      </c>
      <c r="F76" s="39">
        <f>F77</f>
        <v>0</v>
      </c>
      <c r="G76" s="39">
        <f t="shared" ref="G76:I77" si="39">G77</f>
        <v>1800</v>
      </c>
      <c r="H76" s="123">
        <f t="shared" si="39"/>
        <v>1800</v>
      </c>
      <c r="I76" s="39">
        <f t="shared" si="39"/>
        <v>1746</v>
      </c>
      <c r="J76" s="53" t="s">
        <v>158</v>
      </c>
      <c r="K76" s="53">
        <f t="shared" si="19"/>
        <v>0.97</v>
      </c>
    </row>
    <row r="77" spans="1:11" x14ac:dyDescent="0.25">
      <c r="A77" s="57"/>
      <c r="B77" s="61"/>
      <c r="C77" s="57">
        <v>381</v>
      </c>
      <c r="D77" s="57"/>
      <c r="E77" s="58" t="s">
        <v>44</v>
      </c>
      <c r="F77" s="59">
        <f>F78</f>
        <v>0</v>
      </c>
      <c r="G77" s="59">
        <f t="shared" si="39"/>
        <v>1800</v>
      </c>
      <c r="H77" s="59">
        <f t="shared" si="39"/>
        <v>1800</v>
      </c>
      <c r="I77" s="59">
        <f t="shared" si="39"/>
        <v>1746</v>
      </c>
      <c r="J77" s="63" t="s">
        <v>158</v>
      </c>
      <c r="K77" s="195">
        <f t="shared" si="19"/>
        <v>0.97</v>
      </c>
    </row>
    <row r="78" spans="1:11" x14ac:dyDescent="0.25">
      <c r="A78" s="4"/>
      <c r="B78" s="9"/>
      <c r="C78" s="5"/>
      <c r="D78" s="5">
        <v>3812</v>
      </c>
      <c r="E78" s="5" t="s">
        <v>82</v>
      </c>
      <c r="F78" s="33">
        <v>0</v>
      </c>
      <c r="G78" s="33">
        <v>1800</v>
      </c>
      <c r="H78" s="33">
        <v>1800</v>
      </c>
      <c r="I78" s="56">
        <v>1746</v>
      </c>
      <c r="J78" s="55" t="s">
        <v>158</v>
      </c>
      <c r="K78" s="196">
        <f t="shared" si="19"/>
        <v>0.97</v>
      </c>
    </row>
    <row r="79" spans="1:11" x14ac:dyDescent="0.25">
      <c r="A79" s="48">
        <v>4</v>
      </c>
      <c r="B79" s="49"/>
      <c r="C79" s="49"/>
      <c r="D79" s="49"/>
      <c r="E79" s="50" t="s">
        <v>6</v>
      </c>
      <c r="F79" s="37">
        <f>F80</f>
        <v>14702.689999999999</v>
      </c>
      <c r="G79" s="37">
        <f t="shared" ref="G79:I79" si="40">G80</f>
        <v>81400</v>
      </c>
      <c r="H79" s="37">
        <f t="shared" si="40"/>
        <v>81400</v>
      </c>
      <c r="I79" s="37">
        <f t="shared" si="40"/>
        <v>18207.7</v>
      </c>
      <c r="J79" s="52">
        <f t="shared" si="38"/>
        <v>1.2383924302287541</v>
      </c>
      <c r="K79" s="52">
        <f t="shared" si="19"/>
        <v>0.2236818181818182</v>
      </c>
    </row>
    <row r="80" spans="1:11" ht="26.25" customHeight="1" x14ac:dyDescent="0.25">
      <c r="A80" s="38"/>
      <c r="B80" s="38">
        <v>42</v>
      </c>
      <c r="C80" s="38"/>
      <c r="D80" s="38"/>
      <c r="E80" s="51" t="s">
        <v>83</v>
      </c>
      <c r="F80" s="39">
        <f>F81+F88</f>
        <v>14702.689999999999</v>
      </c>
      <c r="G80" s="39">
        <f t="shared" ref="G80:I80" si="41">G81+G88</f>
        <v>81400</v>
      </c>
      <c r="H80" s="123">
        <f t="shared" ref="H80" si="42">H81+H88</f>
        <v>81400</v>
      </c>
      <c r="I80" s="39">
        <f t="shared" si="41"/>
        <v>18207.7</v>
      </c>
      <c r="J80" s="53">
        <f t="shared" si="38"/>
        <v>1.2383924302287541</v>
      </c>
      <c r="K80" s="53">
        <f t="shared" si="19"/>
        <v>0.2236818181818182</v>
      </c>
    </row>
    <row r="81" spans="1:11" x14ac:dyDescent="0.25">
      <c r="A81" s="62"/>
      <c r="B81" s="62"/>
      <c r="C81" s="57">
        <v>422</v>
      </c>
      <c r="D81" s="57"/>
      <c r="E81" s="57" t="s">
        <v>84</v>
      </c>
      <c r="F81" s="59">
        <f>SUM(F82:F87)</f>
        <v>14702.689999999999</v>
      </c>
      <c r="G81" s="59">
        <f t="shared" ref="G81:I81" si="43">SUM(G82:G87)</f>
        <v>34600</v>
      </c>
      <c r="H81" s="59">
        <f t="shared" ref="H81" si="44">SUM(H82:H87)</f>
        <v>34600</v>
      </c>
      <c r="I81" s="59">
        <f t="shared" si="43"/>
        <v>18207.7</v>
      </c>
      <c r="J81" s="63">
        <f t="shared" si="38"/>
        <v>1.2383924302287541</v>
      </c>
      <c r="K81" s="195">
        <f t="shared" si="19"/>
        <v>0.52623410404624282</v>
      </c>
    </row>
    <row r="82" spans="1:11" x14ac:dyDescent="0.25">
      <c r="A82" s="6"/>
      <c r="B82" s="6"/>
      <c r="C82" s="4"/>
      <c r="D82" s="5">
        <v>4221</v>
      </c>
      <c r="E82" s="5" t="s">
        <v>85</v>
      </c>
      <c r="F82" s="33">
        <v>12217.89</v>
      </c>
      <c r="G82" s="33">
        <v>25700</v>
      </c>
      <c r="H82" s="33">
        <v>25700</v>
      </c>
      <c r="I82" s="56">
        <v>15115.42</v>
      </c>
      <c r="J82" s="55">
        <f t="shared" si="38"/>
        <v>1.2371546969239371</v>
      </c>
      <c r="K82" s="196">
        <f t="shared" si="19"/>
        <v>0.58814863813229568</v>
      </c>
    </row>
    <row r="83" spans="1:11" x14ac:dyDescent="0.25">
      <c r="A83" s="45"/>
      <c r="B83" s="45"/>
      <c r="C83" s="45"/>
      <c r="D83" s="128">
        <v>4222</v>
      </c>
      <c r="E83" s="46" t="s">
        <v>86</v>
      </c>
      <c r="F83" s="56">
        <v>1571.49</v>
      </c>
      <c r="G83" s="56">
        <v>1000</v>
      </c>
      <c r="H83" s="56">
        <v>1000</v>
      </c>
      <c r="I83" s="56">
        <v>0</v>
      </c>
      <c r="J83" s="55">
        <f t="shared" si="38"/>
        <v>0</v>
      </c>
      <c r="K83" s="196">
        <f t="shared" si="19"/>
        <v>0</v>
      </c>
    </row>
    <row r="84" spans="1:11" x14ac:dyDescent="0.25">
      <c r="A84" s="45"/>
      <c r="B84" s="45"/>
      <c r="C84" s="45"/>
      <c r="D84" s="128">
        <v>4223</v>
      </c>
      <c r="E84" s="46" t="s">
        <v>87</v>
      </c>
      <c r="F84" s="56">
        <v>0</v>
      </c>
      <c r="G84" s="56">
        <v>6400</v>
      </c>
      <c r="H84" s="56">
        <v>6400</v>
      </c>
      <c r="I84" s="56">
        <v>3092.28</v>
      </c>
      <c r="J84" s="55" t="s">
        <v>158</v>
      </c>
      <c r="K84" s="196">
        <f t="shared" si="19"/>
        <v>0.48316875000000004</v>
      </c>
    </row>
    <row r="85" spans="1:11" s="116" customFormat="1" x14ac:dyDescent="0.25">
      <c r="A85" s="45"/>
      <c r="B85" s="45"/>
      <c r="C85" s="45"/>
      <c r="D85" s="128">
        <v>4224</v>
      </c>
      <c r="E85" s="46" t="s">
        <v>178</v>
      </c>
      <c r="F85" s="56">
        <v>0</v>
      </c>
      <c r="G85" s="56">
        <v>0</v>
      </c>
      <c r="H85" s="56">
        <v>0</v>
      </c>
      <c r="I85" s="56">
        <v>0</v>
      </c>
      <c r="J85" s="55" t="s">
        <v>158</v>
      </c>
      <c r="K85" s="196" t="s">
        <v>158</v>
      </c>
    </row>
    <row r="86" spans="1:11" ht="15" customHeight="1" x14ac:dyDescent="0.25">
      <c r="A86" s="43"/>
      <c r="B86" s="43"/>
      <c r="C86" s="43"/>
      <c r="D86" s="129">
        <v>4226</v>
      </c>
      <c r="E86" s="44" t="s">
        <v>88</v>
      </c>
      <c r="F86" s="67">
        <v>214.31</v>
      </c>
      <c r="G86" s="67">
        <v>1500</v>
      </c>
      <c r="H86" s="67">
        <v>1500</v>
      </c>
      <c r="I86" s="67">
        <v>0</v>
      </c>
      <c r="J86" s="55" t="s">
        <v>158</v>
      </c>
      <c r="K86" s="196">
        <f t="shared" si="19"/>
        <v>0</v>
      </c>
    </row>
    <row r="87" spans="1:11" x14ac:dyDescent="0.25">
      <c r="A87" s="43"/>
      <c r="B87" s="43"/>
      <c r="C87" s="43"/>
      <c r="D87" s="129">
        <v>4227</v>
      </c>
      <c r="E87" s="44" t="s">
        <v>89</v>
      </c>
      <c r="F87" s="67">
        <v>699</v>
      </c>
      <c r="G87" s="67">
        <v>0</v>
      </c>
      <c r="H87" s="67">
        <v>0</v>
      </c>
      <c r="I87" s="67">
        <v>0</v>
      </c>
      <c r="J87" s="55" t="s">
        <v>158</v>
      </c>
      <c r="K87" s="196" t="s">
        <v>158</v>
      </c>
    </row>
    <row r="88" spans="1:11" ht="24" customHeight="1" x14ac:dyDescent="0.25">
      <c r="A88" s="65"/>
      <c r="B88" s="65"/>
      <c r="C88" s="66">
        <v>424</v>
      </c>
      <c r="D88" s="66"/>
      <c r="E88" s="66" t="s">
        <v>90</v>
      </c>
      <c r="F88" s="68">
        <f>F89</f>
        <v>0</v>
      </c>
      <c r="G88" s="68">
        <f t="shared" ref="G88:I88" si="45">G89</f>
        <v>46800</v>
      </c>
      <c r="H88" s="68">
        <f t="shared" si="45"/>
        <v>46800</v>
      </c>
      <c r="I88" s="68">
        <f t="shared" si="45"/>
        <v>0</v>
      </c>
      <c r="J88" s="63" t="s">
        <v>158</v>
      </c>
      <c r="K88" s="195">
        <f t="shared" si="19"/>
        <v>0</v>
      </c>
    </row>
    <row r="89" spans="1:11" x14ac:dyDescent="0.25">
      <c r="A89" s="45"/>
      <c r="B89" s="45"/>
      <c r="C89" s="45"/>
      <c r="D89" s="46">
        <v>4241</v>
      </c>
      <c r="E89" s="46" t="s">
        <v>91</v>
      </c>
      <c r="F89" s="56">
        <v>0</v>
      </c>
      <c r="G89" s="56">
        <v>46800</v>
      </c>
      <c r="H89" s="56">
        <v>46800</v>
      </c>
      <c r="I89" s="56">
        <v>0</v>
      </c>
      <c r="J89" s="55">
        <v>0</v>
      </c>
      <c r="K89" s="196">
        <f t="shared" si="19"/>
        <v>0</v>
      </c>
    </row>
  </sheetData>
  <mergeCells count="9">
    <mergeCell ref="A1:K1"/>
    <mergeCell ref="A3:K3"/>
    <mergeCell ref="A31:E31"/>
    <mergeCell ref="A6:E6"/>
    <mergeCell ref="A30:E30"/>
    <mergeCell ref="A5:E5"/>
    <mergeCell ref="A4:K4"/>
    <mergeCell ref="A2:K2"/>
    <mergeCell ref="A29:K29"/>
  </mergeCells>
  <pageMargins left="0.7" right="0.7" top="0.75" bottom="0.75" header="0.3" footer="0.3"/>
  <pageSetup paperSize="9" scale="93" fitToHeight="0" orientation="portrait" r:id="rId1"/>
  <ignoredErrors>
    <ignoredError sqref="H8:I8 F8:G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7"/>
  <sheetViews>
    <sheetView workbookViewId="0">
      <selection activeCell="F4" sqref="F4:G4"/>
    </sheetView>
  </sheetViews>
  <sheetFormatPr defaultRowHeight="15" x14ac:dyDescent="0.25"/>
  <cols>
    <col min="1" max="1" width="37.7109375" customWidth="1"/>
    <col min="2" max="2" width="17.5703125" customWidth="1"/>
    <col min="3" max="3" width="18.5703125" customWidth="1"/>
    <col min="4" max="4" width="18.5703125" style="116" customWidth="1"/>
    <col min="5" max="5" width="19.5703125" customWidth="1"/>
    <col min="6" max="6" width="10.7109375" customWidth="1"/>
    <col min="7" max="7" width="10.28515625" customWidth="1"/>
  </cols>
  <sheetData>
    <row r="1" spans="1:7" ht="15.75" x14ac:dyDescent="0.25">
      <c r="A1" s="107"/>
      <c r="B1" s="107"/>
      <c r="C1" s="107"/>
      <c r="D1" s="107"/>
      <c r="E1" s="11"/>
      <c r="F1" s="11"/>
      <c r="G1" s="11"/>
    </row>
    <row r="2" spans="1:7" ht="15.75" customHeight="1" x14ac:dyDescent="0.25">
      <c r="A2" s="200" t="s">
        <v>192</v>
      </c>
      <c r="B2" s="200"/>
      <c r="C2" s="200"/>
      <c r="D2" s="200"/>
      <c r="E2" s="200"/>
      <c r="F2" s="200"/>
      <c r="G2" s="200"/>
    </row>
    <row r="3" spans="1:7" ht="16.5" thickBot="1" x14ac:dyDescent="0.3">
      <c r="A3" s="106"/>
      <c r="B3" s="106"/>
      <c r="C3" s="106"/>
      <c r="D3" s="134"/>
      <c r="E3" s="108"/>
      <c r="F3" s="108"/>
      <c r="G3" s="108"/>
    </row>
    <row r="4" spans="1:7" ht="44.25" customHeight="1" thickBot="1" x14ac:dyDescent="0.3">
      <c r="A4" s="109" t="s">
        <v>7</v>
      </c>
      <c r="B4" s="122" t="s">
        <v>183</v>
      </c>
      <c r="C4" s="122" t="s">
        <v>184</v>
      </c>
      <c r="D4" s="122" t="s">
        <v>185</v>
      </c>
      <c r="E4" s="122" t="s">
        <v>186</v>
      </c>
      <c r="F4" s="122" t="s">
        <v>213</v>
      </c>
      <c r="G4" s="124" t="s">
        <v>214</v>
      </c>
    </row>
    <row r="5" spans="1:7" ht="15.75" thickBot="1" x14ac:dyDescent="0.3">
      <c r="A5" s="29">
        <v>1</v>
      </c>
      <c r="B5" s="30">
        <v>2</v>
      </c>
      <c r="C5" s="30">
        <v>3</v>
      </c>
      <c r="D5" s="30">
        <v>4</v>
      </c>
      <c r="E5" s="30">
        <v>5</v>
      </c>
      <c r="F5" s="30" t="s">
        <v>211</v>
      </c>
      <c r="G5" s="31" t="s">
        <v>212</v>
      </c>
    </row>
    <row r="6" spans="1:7" ht="15.75" thickBot="1" x14ac:dyDescent="0.3">
      <c r="A6" s="24" t="s">
        <v>26</v>
      </c>
      <c r="B6" s="25">
        <f>SUM(B7:B14)</f>
        <v>1491118.9100000001</v>
      </c>
      <c r="C6" s="25">
        <f>SUM(C7:C14)</f>
        <v>3502902</v>
      </c>
      <c r="D6" s="25">
        <f>SUM(D7:D14)</f>
        <v>3688753</v>
      </c>
      <c r="E6" s="25">
        <f>SUM(E7:E14)</f>
        <v>1717805.87</v>
      </c>
      <c r="F6" s="26">
        <f>E6/B6</f>
        <v>1.1520247369138388</v>
      </c>
      <c r="G6" s="27">
        <f>E6/D6</f>
        <v>0.46568742065408014</v>
      </c>
    </row>
    <row r="7" spans="1:7" x14ac:dyDescent="0.25">
      <c r="A7" s="118" t="s">
        <v>14</v>
      </c>
      <c r="B7" s="19">
        <v>148801.75</v>
      </c>
      <c r="C7" s="19">
        <v>477414</v>
      </c>
      <c r="D7" s="19">
        <v>663265</v>
      </c>
      <c r="E7" s="117">
        <v>271703.3</v>
      </c>
      <c r="F7" s="20">
        <f>E7/B7</f>
        <v>1.8259415631872609</v>
      </c>
      <c r="G7" s="23">
        <f>E7/D7</f>
        <v>0.40964516445161436</v>
      </c>
    </row>
    <row r="8" spans="1:7" x14ac:dyDescent="0.25">
      <c r="A8" s="119" t="s">
        <v>162</v>
      </c>
      <c r="B8" s="19">
        <v>2466.1799999999998</v>
      </c>
      <c r="C8" s="19">
        <v>4100</v>
      </c>
      <c r="D8" s="19">
        <v>4100</v>
      </c>
      <c r="E8" s="117">
        <v>2961.4</v>
      </c>
      <c r="F8" s="20">
        <f>E8/B8</f>
        <v>1.2008044830466553</v>
      </c>
      <c r="G8" s="23">
        <f t="shared" ref="G8:G14" si="0">E8/D8</f>
        <v>0.72229268292682924</v>
      </c>
    </row>
    <row r="9" spans="1:7" x14ac:dyDescent="0.25">
      <c r="A9" s="119" t="s">
        <v>163</v>
      </c>
      <c r="B9" s="19">
        <v>75093.710000000006</v>
      </c>
      <c r="C9" s="19">
        <v>214000</v>
      </c>
      <c r="D9" s="19">
        <v>214000</v>
      </c>
      <c r="E9" s="117">
        <v>127680.98</v>
      </c>
      <c r="F9" s="20">
        <f t="shared" ref="F9:F27" si="1">E9/B9</f>
        <v>1.7002886127213581</v>
      </c>
      <c r="G9" s="23">
        <f t="shared" si="0"/>
        <v>0.59664009345794389</v>
      </c>
    </row>
    <row r="10" spans="1:7" x14ac:dyDescent="0.25">
      <c r="A10" s="119" t="s">
        <v>164</v>
      </c>
      <c r="B10" s="19">
        <v>212.37</v>
      </c>
      <c r="C10" s="19">
        <v>275</v>
      </c>
      <c r="D10" s="19">
        <v>275</v>
      </c>
      <c r="E10" s="117">
        <v>247.93</v>
      </c>
      <c r="F10" s="20">
        <f t="shared" si="1"/>
        <v>1.1674436125629797</v>
      </c>
      <c r="G10" s="23">
        <f t="shared" si="0"/>
        <v>0.90156363636363634</v>
      </c>
    </row>
    <row r="11" spans="1:7" x14ac:dyDescent="0.25">
      <c r="A11" s="119" t="s">
        <v>165</v>
      </c>
      <c r="B11" s="19">
        <v>33794.26</v>
      </c>
      <c r="C11" s="19">
        <v>0</v>
      </c>
      <c r="D11" s="19">
        <v>0</v>
      </c>
      <c r="E11" s="117">
        <v>19.920000000000002</v>
      </c>
      <c r="F11" s="20">
        <f t="shared" si="1"/>
        <v>5.8944921415648695E-4</v>
      </c>
      <c r="G11" s="23" t="s">
        <v>158</v>
      </c>
    </row>
    <row r="12" spans="1:7" s="116" customFormat="1" x14ac:dyDescent="0.25">
      <c r="A12" s="119" t="s">
        <v>210</v>
      </c>
      <c r="B12" s="19">
        <v>0</v>
      </c>
      <c r="C12" s="19">
        <v>74461</v>
      </c>
      <c r="D12" s="19">
        <v>74461</v>
      </c>
      <c r="E12" s="117">
        <v>39619.78</v>
      </c>
      <c r="F12" s="20" t="s">
        <v>158</v>
      </c>
      <c r="G12" s="23">
        <f t="shared" si="0"/>
        <v>0.53208767005546531</v>
      </c>
    </row>
    <row r="13" spans="1:7" ht="25.5" x14ac:dyDescent="0.25">
      <c r="A13" s="119" t="s">
        <v>166</v>
      </c>
      <c r="B13" s="19">
        <v>1088420.08</v>
      </c>
      <c r="C13" s="19">
        <v>2439025</v>
      </c>
      <c r="D13" s="19">
        <v>2439025</v>
      </c>
      <c r="E13" s="117">
        <v>1155967.5</v>
      </c>
      <c r="F13" s="20">
        <f t="shared" si="1"/>
        <v>1.0620600641619915</v>
      </c>
      <c r="G13" s="23">
        <f t="shared" si="0"/>
        <v>0.47394655651336087</v>
      </c>
    </row>
    <row r="14" spans="1:7" ht="26.25" thickBot="1" x14ac:dyDescent="0.3">
      <c r="A14" s="158" t="s">
        <v>167</v>
      </c>
      <c r="B14" s="159">
        <v>142330.56</v>
      </c>
      <c r="C14" s="159">
        <v>293627</v>
      </c>
      <c r="D14" s="159">
        <v>293627</v>
      </c>
      <c r="E14" s="160">
        <v>119605.06</v>
      </c>
      <c r="F14" s="161">
        <f t="shared" si="1"/>
        <v>0.84033295449691192</v>
      </c>
      <c r="G14" s="23">
        <f t="shared" si="0"/>
        <v>0.40733672312151131</v>
      </c>
    </row>
    <row r="15" spans="1:7" s="116" customFormat="1" ht="15.75" thickBot="1" x14ac:dyDescent="0.3">
      <c r="A15" s="154"/>
      <c r="B15" s="155"/>
      <c r="C15" s="155"/>
      <c r="D15" s="155"/>
      <c r="E15" s="156"/>
      <c r="F15" s="157"/>
      <c r="G15" s="157"/>
    </row>
    <row r="16" spans="1:7" s="116" customFormat="1" ht="39" thickBot="1" x14ac:dyDescent="0.3">
      <c r="A16" s="109" t="s">
        <v>7</v>
      </c>
      <c r="B16" s="122" t="s">
        <v>183</v>
      </c>
      <c r="C16" s="122" t="s">
        <v>184</v>
      </c>
      <c r="D16" s="122" t="s">
        <v>185</v>
      </c>
      <c r="E16" s="122" t="s">
        <v>186</v>
      </c>
      <c r="F16" s="122" t="s">
        <v>213</v>
      </c>
      <c r="G16" s="124" t="s">
        <v>214</v>
      </c>
    </row>
    <row r="17" spans="1:10" s="116" customFormat="1" ht="15.75" thickBot="1" x14ac:dyDescent="0.3">
      <c r="A17" s="29">
        <v>1</v>
      </c>
      <c r="B17" s="30">
        <v>2</v>
      </c>
      <c r="C17" s="30">
        <v>3</v>
      </c>
      <c r="D17" s="30">
        <v>4</v>
      </c>
      <c r="E17" s="30">
        <v>5</v>
      </c>
      <c r="F17" s="30" t="s">
        <v>211</v>
      </c>
      <c r="G17" s="31" t="s">
        <v>212</v>
      </c>
    </row>
    <row r="18" spans="1:10" ht="15.75" customHeight="1" thickBot="1" x14ac:dyDescent="0.3">
      <c r="A18" s="24" t="s">
        <v>27</v>
      </c>
      <c r="B18" s="121">
        <f>SUM(B19:B27)</f>
        <v>1678698.83</v>
      </c>
      <c r="C18" s="121">
        <f t="shared" ref="C18:E18" si="2">SUM(C19:C27)</f>
        <v>3502902</v>
      </c>
      <c r="D18" s="121">
        <f t="shared" si="2"/>
        <v>3688753</v>
      </c>
      <c r="E18" s="121">
        <f t="shared" si="2"/>
        <v>1686535.81</v>
      </c>
      <c r="F18" s="26">
        <f t="shared" si="1"/>
        <v>1.0046684848168983</v>
      </c>
      <c r="G18" s="27">
        <f>E18/D18</f>
        <v>0.45721028488489202</v>
      </c>
    </row>
    <row r="19" spans="1:10" x14ac:dyDescent="0.25">
      <c r="A19" s="118" t="s">
        <v>14</v>
      </c>
      <c r="B19" s="19">
        <v>173274.02</v>
      </c>
      <c r="C19" s="19">
        <v>477414</v>
      </c>
      <c r="D19" s="19">
        <v>663265</v>
      </c>
      <c r="E19" s="117">
        <v>243847.84</v>
      </c>
      <c r="F19" s="20">
        <f t="shared" si="1"/>
        <v>1.4072960274136885</v>
      </c>
      <c r="G19" s="23">
        <f>E19/D19</f>
        <v>0.3676476822989303</v>
      </c>
    </row>
    <row r="20" spans="1:10" x14ac:dyDescent="0.25">
      <c r="A20" s="119" t="s">
        <v>162</v>
      </c>
      <c r="B20" s="19">
        <v>426.5</v>
      </c>
      <c r="C20" s="19">
        <v>4100</v>
      </c>
      <c r="D20" s="19">
        <v>4100</v>
      </c>
      <c r="E20" s="117">
        <v>1604.64</v>
      </c>
      <c r="F20" s="20">
        <f t="shared" si="1"/>
        <v>3.7623446658851116</v>
      </c>
      <c r="G20" s="23">
        <f t="shared" ref="G20:G26" si="3">E20/D20</f>
        <v>0.39137560975609759</v>
      </c>
    </row>
    <row r="21" spans="1:10" x14ac:dyDescent="0.25">
      <c r="A21" s="119" t="s">
        <v>163</v>
      </c>
      <c r="B21" s="19">
        <v>83516.509999999995</v>
      </c>
      <c r="C21" s="19">
        <v>214000</v>
      </c>
      <c r="D21" s="19">
        <v>214000</v>
      </c>
      <c r="E21" s="117">
        <v>120802.96</v>
      </c>
      <c r="F21" s="20">
        <f t="shared" si="1"/>
        <v>1.4464560360580203</v>
      </c>
      <c r="G21" s="23">
        <f t="shared" si="3"/>
        <v>0.56449981308411223</v>
      </c>
    </row>
    <row r="22" spans="1:10" s="116" customFormat="1" x14ac:dyDescent="0.25">
      <c r="A22" s="119" t="s">
        <v>164</v>
      </c>
      <c r="B22" s="19">
        <v>212.37</v>
      </c>
      <c r="C22" s="19">
        <v>275</v>
      </c>
      <c r="D22" s="19">
        <v>275</v>
      </c>
      <c r="E22" s="117">
        <v>247.93</v>
      </c>
      <c r="F22" s="20">
        <f t="shared" ref="F22" si="4">E22/B22</f>
        <v>1.1674436125629797</v>
      </c>
      <c r="G22" s="23">
        <f t="shared" si="3"/>
        <v>0.90156363636363634</v>
      </c>
    </row>
    <row r="23" spans="1:10" ht="15" customHeight="1" x14ac:dyDescent="0.25">
      <c r="A23" s="119" t="s">
        <v>165</v>
      </c>
      <c r="B23" s="21">
        <v>39545.199999999997</v>
      </c>
      <c r="C23" s="21">
        <v>0</v>
      </c>
      <c r="D23" s="21">
        <v>0</v>
      </c>
      <c r="E23" s="21">
        <v>0</v>
      </c>
      <c r="F23" s="20">
        <f t="shared" si="1"/>
        <v>0</v>
      </c>
      <c r="G23" s="23" t="s">
        <v>158</v>
      </c>
      <c r="H23" s="14"/>
      <c r="I23" s="14"/>
      <c r="J23" s="14"/>
    </row>
    <row r="24" spans="1:10" s="116" customFormat="1" ht="15" customHeight="1" x14ac:dyDescent="0.25">
      <c r="A24" s="119" t="s">
        <v>210</v>
      </c>
      <c r="B24" s="21">
        <v>0</v>
      </c>
      <c r="C24" s="21">
        <v>74461</v>
      </c>
      <c r="D24" s="21">
        <v>74461</v>
      </c>
      <c r="E24" s="21">
        <v>47007.199999999997</v>
      </c>
      <c r="F24" s="20" t="s">
        <v>158</v>
      </c>
      <c r="G24" s="23">
        <f t="shared" si="3"/>
        <v>0.63129960650541894</v>
      </c>
      <c r="H24" s="14"/>
      <c r="I24" s="14"/>
      <c r="J24" s="14"/>
    </row>
    <row r="25" spans="1:10" ht="25.5" x14ac:dyDescent="0.25">
      <c r="A25" s="119" t="s">
        <v>166</v>
      </c>
      <c r="B25" s="21">
        <v>1254867.1000000001</v>
      </c>
      <c r="C25" s="21">
        <v>2439025</v>
      </c>
      <c r="D25" s="21">
        <v>2439025</v>
      </c>
      <c r="E25" s="21">
        <v>1163709.79</v>
      </c>
      <c r="F25" s="20">
        <f t="shared" si="1"/>
        <v>0.92735700059392745</v>
      </c>
      <c r="G25" s="23">
        <f t="shared" si="3"/>
        <v>0.47712089461977636</v>
      </c>
      <c r="H25" s="14"/>
      <c r="I25" s="14"/>
      <c r="J25" s="14"/>
    </row>
    <row r="26" spans="1:10" ht="25.5" x14ac:dyDescent="0.25">
      <c r="A26" s="120" t="s">
        <v>167</v>
      </c>
      <c r="B26" s="117">
        <v>117781.24</v>
      </c>
      <c r="C26" s="117">
        <v>293627</v>
      </c>
      <c r="D26" s="117">
        <v>293627</v>
      </c>
      <c r="E26" s="117">
        <v>104251.76</v>
      </c>
      <c r="F26" s="20">
        <f t="shared" si="1"/>
        <v>0.8851304333355634</v>
      </c>
      <c r="G26" s="23">
        <f t="shared" si="3"/>
        <v>0.35504827553324453</v>
      </c>
    </row>
    <row r="27" spans="1:10" s="116" customFormat="1" ht="26.25" thickBot="1" x14ac:dyDescent="0.3">
      <c r="A27" s="158" t="s">
        <v>168</v>
      </c>
      <c r="B27" s="162">
        <v>9075.89</v>
      </c>
      <c r="C27" s="162">
        <v>0</v>
      </c>
      <c r="D27" s="162">
        <v>0</v>
      </c>
      <c r="E27" s="162">
        <v>5063.6899999999996</v>
      </c>
      <c r="F27" s="161">
        <f t="shared" si="1"/>
        <v>0.55792765227432239</v>
      </c>
      <c r="G27" s="23" t="s">
        <v>158</v>
      </c>
    </row>
  </sheetData>
  <mergeCells count="1">
    <mergeCell ref="A2:G2"/>
  </mergeCells>
  <pageMargins left="0.7" right="0.7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3"/>
  <sheetViews>
    <sheetView workbookViewId="0">
      <selection activeCell="G5" sqref="G5"/>
    </sheetView>
  </sheetViews>
  <sheetFormatPr defaultRowHeight="15" x14ac:dyDescent="0.25"/>
  <cols>
    <col min="1" max="1" width="37.7109375" customWidth="1"/>
    <col min="2" max="2" width="16.140625" customWidth="1"/>
    <col min="3" max="3" width="21.5703125" customWidth="1"/>
    <col min="4" max="4" width="21.5703125" style="116" customWidth="1"/>
    <col min="5" max="5" width="20.85546875" customWidth="1"/>
    <col min="6" max="6" width="10" customWidth="1"/>
    <col min="7" max="7" width="11" customWidth="1"/>
  </cols>
  <sheetData>
    <row r="1" spans="1:7" ht="18" x14ac:dyDescent="0.25">
      <c r="A1" s="8"/>
      <c r="B1" s="8"/>
      <c r="C1" s="8"/>
      <c r="D1" s="8"/>
      <c r="E1" s="3"/>
      <c r="F1" s="3"/>
      <c r="G1" s="3"/>
    </row>
    <row r="2" spans="1:7" ht="15.75" customHeight="1" x14ac:dyDescent="0.25">
      <c r="A2" s="200" t="s">
        <v>193</v>
      </c>
      <c r="B2" s="200"/>
      <c r="C2" s="200"/>
      <c r="D2" s="200"/>
      <c r="E2" s="200"/>
      <c r="F2" s="200"/>
      <c r="G2" s="200"/>
    </row>
    <row r="3" spans="1:7" ht="18.75" thickBot="1" x14ac:dyDescent="0.3">
      <c r="A3" s="17"/>
      <c r="B3" s="17"/>
      <c r="C3" s="17"/>
      <c r="D3" s="135"/>
      <c r="E3" s="18"/>
      <c r="F3" s="18"/>
      <c r="G3" s="18"/>
    </row>
    <row r="4" spans="1:7" ht="39" thickBot="1" x14ac:dyDescent="0.3">
      <c r="A4" s="28" t="s">
        <v>7</v>
      </c>
      <c r="B4" s="122" t="s">
        <v>183</v>
      </c>
      <c r="C4" s="122" t="s">
        <v>184</v>
      </c>
      <c r="D4" s="122" t="s">
        <v>185</v>
      </c>
      <c r="E4" s="122" t="s">
        <v>186</v>
      </c>
      <c r="F4" s="122" t="s">
        <v>213</v>
      </c>
      <c r="G4" s="124" t="s">
        <v>214</v>
      </c>
    </row>
    <row r="5" spans="1:7" ht="15.75" thickBot="1" x14ac:dyDescent="0.3">
      <c r="A5" s="101">
        <v>1</v>
      </c>
      <c r="B5" s="102">
        <v>2</v>
      </c>
      <c r="C5" s="102">
        <v>3</v>
      </c>
      <c r="D5" s="102">
        <v>4</v>
      </c>
      <c r="E5" s="102">
        <v>5</v>
      </c>
      <c r="F5" s="102" t="s">
        <v>211</v>
      </c>
      <c r="G5" s="103" t="s">
        <v>212</v>
      </c>
    </row>
    <row r="6" spans="1:7" ht="15.75" customHeight="1" x14ac:dyDescent="0.25">
      <c r="A6" s="104" t="s">
        <v>27</v>
      </c>
      <c r="B6" s="179">
        <f>B7</f>
        <v>1678698.83</v>
      </c>
      <c r="C6" s="179">
        <f>C7</f>
        <v>3502902</v>
      </c>
      <c r="D6" s="179">
        <f>D7</f>
        <v>3688753</v>
      </c>
      <c r="E6" s="180">
        <f t="shared" ref="E6" si="0">E7</f>
        <v>1686535.81</v>
      </c>
      <c r="F6" s="177">
        <f>E6/B6</f>
        <v>1.0046684848168983</v>
      </c>
      <c r="G6" s="178">
        <f>E6/D6</f>
        <v>0.45721028488489202</v>
      </c>
    </row>
    <row r="7" spans="1:7" ht="15.75" customHeight="1" x14ac:dyDescent="0.25">
      <c r="A7" s="22" t="s">
        <v>30</v>
      </c>
      <c r="B7" s="175">
        <f>B8+B9</f>
        <v>1678698.83</v>
      </c>
      <c r="C7" s="175">
        <f>C8+C9</f>
        <v>3502902</v>
      </c>
      <c r="D7" s="175">
        <f>D8+D9</f>
        <v>3688753</v>
      </c>
      <c r="E7" s="176">
        <f>E8+E9</f>
        <v>1686535.81</v>
      </c>
      <c r="F7" s="177">
        <f t="shared" ref="F7:F8" si="1">E7/B7</f>
        <v>1.0046684848168983</v>
      </c>
      <c r="G7" s="178">
        <f t="shared" ref="G7:G8" si="2">E7/D7</f>
        <v>0.45721028488489202</v>
      </c>
    </row>
    <row r="8" spans="1:7" ht="15.75" customHeight="1" x14ac:dyDescent="0.25">
      <c r="A8" s="105" t="s">
        <v>29</v>
      </c>
      <c r="B8" s="181">
        <v>1678698.83</v>
      </c>
      <c r="C8" s="181">
        <v>3502902</v>
      </c>
      <c r="D8" s="181">
        <v>3688753</v>
      </c>
      <c r="E8" s="182">
        <v>1686535.81</v>
      </c>
      <c r="F8" s="191">
        <f t="shared" si="1"/>
        <v>1.0046684848168983</v>
      </c>
      <c r="G8" s="192">
        <f t="shared" si="2"/>
        <v>0.45721028488489202</v>
      </c>
    </row>
    <row r="9" spans="1:7" ht="15.75" thickBot="1" x14ac:dyDescent="0.3">
      <c r="A9" s="32" t="s">
        <v>160</v>
      </c>
      <c r="B9" s="183">
        <v>0</v>
      </c>
      <c r="C9" s="183">
        <v>0</v>
      </c>
      <c r="D9" s="183">
        <v>0</v>
      </c>
      <c r="E9" s="184">
        <v>0</v>
      </c>
      <c r="F9" s="173" t="s">
        <v>158</v>
      </c>
      <c r="G9" s="174" t="s">
        <v>158</v>
      </c>
    </row>
    <row r="11" spans="1:7" x14ac:dyDescent="0.25">
      <c r="A11" s="14"/>
      <c r="B11" s="14"/>
      <c r="C11" s="14"/>
      <c r="D11" s="14"/>
      <c r="E11" s="14"/>
      <c r="F11" s="14"/>
      <c r="G11" s="14"/>
    </row>
    <row r="12" spans="1:7" x14ac:dyDescent="0.25">
      <c r="A12" s="14"/>
      <c r="B12" s="14"/>
      <c r="C12" s="14"/>
      <c r="D12" s="14"/>
      <c r="E12" s="14"/>
      <c r="F12" s="14"/>
      <c r="G12" s="14"/>
    </row>
    <row r="13" spans="1:7" x14ac:dyDescent="0.25">
      <c r="A13" s="14"/>
      <c r="B13" s="14"/>
      <c r="C13" s="14"/>
      <c r="D13" s="14"/>
      <c r="E13" s="14"/>
      <c r="F13" s="14"/>
      <c r="G13" s="14"/>
    </row>
  </sheetData>
  <mergeCells count="1">
    <mergeCell ref="A2:G2"/>
  </mergeCells>
  <pageMargins left="0.7" right="0.7" top="0.75" bottom="0.75" header="0.3" footer="0.3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0"/>
  <sheetViews>
    <sheetView workbookViewId="0">
      <selection activeCell="K7" sqref="K7"/>
    </sheetView>
  </sheetViews>
  <sheetFormatPr defaultRowHeight="15" x14ac:dyDescent="0.25"/>
  <cols>
    <col min="1" max="1" width="6" customWidth="1"/>
    <col min="2" max="2" width="2.140625" customWidth="1"/>
    <col min="3" max="3" width="2" customWidth="1"/>
    <col min="4" max="4" width="2.140625" customWidth="1"/>
    <col min="5" max="5" width="25.28515625" customWidth="1"/>
    <col min="6" max="6" width="14" customWidth="1"/>
    <col min="7" max="7" width="21.140625" customWidth="1"/>
    <col min="8" max="8" width="13.7109375" customWidth="1"/>
    <col min="9" max="9" width="13.5703125" customWidth="1"/>
    <col min="10" max="10" width="9.28515625" customWidth="1"/>
    <col min="11" max="11" width="8.28515625" customWidth="1"/>
  </cols>
  <sheetData>
    <row r="1" spans="1:11" ht="15.75" x14ac:dyDescent="0.25">
      <c r="A1" s="106"/>
      <c r="B1" s="106"/>
      <c r="C1" s="106"/>
      <c r="D1" s="106"/>
      <c r="E1" s="106"/>
      <c r="F1" s="106"/>
      <c r="G1" s="106"/>
      <c r="H1" s="106"/>
      <c r="I1" s="108"/>
      <c r="J1" s="108"/>
      <c r="K1" s="108"/>
    </row>
    <row r="2" spans="1:11" ht="18" customHeight="1" x14ac:dyDescent="0.25">
      <c r="A2" s="200" t="s">
        <v>194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11" s="116" customFormat="1" ht="18" customHeight="1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1" ht="15.75" customHeight="1" x14ac:dyDescent="0.25">
      <c r="A4" s="200" t="s">
        <v>195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</row>
    <row r="5" spans="1:11" ht="16.5" customHeight="1" thickBot="1" x14ac:dyDescent="0.3">
      <c r="A5" s="247"/>
      <c r="B5" s="247"/>
      <c r="C5" s="247"/>
      <c r="D5" s="247"/>
      <c r="E5" s="247"/>
      <c r="F5" s="247"/>
      <c r="G5" s="247"/>
      <c r="H5" s="247"/>
      <c r="I5" s="247"/>
      <c r="J5" s="247"/>
      <c r="K5" s="247"/>
    </row>
    <row r="6" spans="1:11" ht="51" customHeight="1" thickBot="1" x14ac:dyDescent="0.3">
      <c r="A6" s="244" t="s">
        <v>7</v>
      </c>
      <c r="B6" s="245"/>
      <c r="C6" s="245"/>
      <c r="D6" s="245"/>
      <c r="E6" s="246"/>
      <c r="F6" s="122" t="s">
        <v>183</v>
      </c>
      <c r="G6" s="122" t="s">
        <v>184</v>
      </c>
      <c r="H6" s="122" t="s">
        <v>185</v>
      </c>
      <c r="I6" s="122" t="s">
        <v>186</v>
      </c>
      <c r="J6" s="122" t="s">
        <v>213</v>
      </c>
      <c r="K6" s="124" t="s">
        <v>214</v>
      </c>
    </row>
    <row r="7" spans="1:11" ht="15.75" thickBot="1" x14ac:dyDescent="0.3">
      <c r="A7" s="254">
        <v>1</v>
      </c>
      <c r="B7" s="255"/>
      <c r="C7" s="255"/>
      <c r="D7" s="255"/>
      <c r="E7" s="256"/>
      <c r="F7" s="163">
        <v>2</v>
      </c>
      <c r="G7" s="163">
        <v>3</v>
      </c>
      <c r="H7" s="163">
        <v>4</v>
      </c>
      <c r="I7" s="163">
        <v>5</v>
      </c>
      <c r="J7" s="163" t="s">
        <v>211</v>
      </c>
      <c r="K7" s="164" t="s">
        <v>212</v>
      </c>
    </row>
    <row r="8" spans="1:11" ht="30.75" customHeight="1" x14ac:dyDescent="0.25">
      <c r="A8" s="165">
        <v>5</v>
      </c>
      <c r="B8" s="248" t="s">
        <v>9</v>
      </c>
      <c r="C8" s="249"/>
      <c r="D8" s="249"/>
      <c r="E8" s="250"/>
      <c r="F8" s="167">
        <v>0</v>
      </c>
      <c r="G8" s="167">
        <v>0</v>
      </c>
      <c r="H8" s="167">
        <v>0</v>
      </c>
      <c r="I8" s="168">
        <v>0</v>
      </c>
      <c r="J8" s="169">
        <v>0</v>
      </c>
      <c r="K8" s="170">
        <v>0</v>
      </c>
    </row>
    <row r="9" spans="1:11" ht="30" customHeight="1" thickBot="1" x14ac:dyDescent="0.3">
      <c r="A9" s="166">
        <v>8</v>
      </c>
      <c r="B9" s="251" t="s">
        <v>8</v>
      </c>
      <c r="C9" s="252"/>
      <c r="D9" s="252"/>
      <c r="E9" s="253"/>
      <c r="F9" s="171">
        <v>0</v>
      </c>
      <c r="G9" s="171">
        <v>0</v>
      </c>
      <c r="H9" s="171">
        <v>0</v>
      </c>
      <c r="I9" s="172">
        <v>0</v>
      </c>
      <c r="J9" s="173">
        <v>0</v>
      </c>
      <c r="K9" s="174">
        <v>0</v>
      </c>
    </row>
    <row r="10" spans="1:1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</row>
  </sheetData>
  <mergeCells count="6">
    <mergeCell ref="A2:K2"/>
    <mergeCell ref="A4:K5"/>
    <mergeCell ref="B8:E8"/>
    <mergeCell ref="B9:E9"/>
    <mergeCell ref="A6:E6"/>
    <mergeCell ref="A7:E7"/>
  </mergeCells>
  <pageMargins left="0.7" right="0.7" top="0.75" bottom="0.75" header="0.3" footer="0.3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8"/>
  <sheetViews>
    <sheetView workbookViewId="0">
      <selection activeCell="K5" sqref="K5"/>
    </sheetView>
  </sheetViews>
  <sheetFormatPr defaultRowHeight="15" x14ac:dyDescent="0.25"/>
  <cols>
    <col min="1" max="1" width="9.140625" style="116"/>
    <col min="2" max="2" width="18.7109375" customWidth="1"/>
    <col min="3" max="3" width="15.7109375" customWidth="1"/>
    <col min="4" max="4" width="4.140625" customWidth="1"/>
    <col min="5" max="5" width="0.140625" hidden="1" customWidth="1"/>
    <col min="6" max="6" width="16" customWidth="1"/>
    <col min="7" max="7" width="11" customWidth="1"/>
    <col min="8" max="8" width="11.5703125" customWidth="1"/>
    <col min="9" max="9" width="14.7109375" customWidth="1"/>
  </cols>
  <sheetData>
    <row r="1" spans="1:11" ht="18" customHeight="1" x14ac:dyDescent="0.25">
      <c r="A1" s="200" t="s">
        <v>200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15.75" customHeight="1" x14ac:dyDescent="0.2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11" ht="18.75" thickBot="1" x14ac:dyDescent="0.3">
      <c r="B3" s="17"/>
      <c r="C3" s="17"/>
      <c r="D3" s="17"/>
      <c r="E3" s="17"/>
      <c r="F3" s="18"/>
      <c r="G3" s="18"/>
      <c r="H3" s="18"/>
    </row>
    <row r="4" spans="1:11" ht="51.75" thickBot="1" x14ac:dyDescent="0.3">
      <c r="A4" s="244" t="s">
        <v>7</v>
      </c>
      <c r="B4" s="245"/>
      <c r="C4" s="245"/>
      <c r="D4" s="245"/>
      <c r="E4" s="246"/>
      <c r="F4" s="122" t="s">
        <v>183</v>
      </c>
      <c r="G4" s="122" t="s">
        <v>184</v>
      </c>
      <c r="H4" s="122" t="s">
        <v>185</v>
      </c>
      <c r="I4" s="122" t="s">
        <v>186</v>
      </c>
      <c r="J4" s="122" t="s">
        <v>213</v>
      </c>
      <c r="K4" s="124" t="s">
        <v>214</v>
      </c>
    </row>
    <row r="5" spans="1:11" ht="15.75" thickBot="1" x14ac:dyDescent="0.3">
      <c r="A5" s="254">
        <v>1</v>
      </c>
      <c r="B5" s="255"/>
      <c r="C5" s="255"/>
      <c r="D5" s="255"/>
      <c r="E5" s="256"/>
      <c r="F5" s="163">
        <v>2</v>
      </c>
      <c r="G5" s="163">
        <v>3</v>
      </c>
      <c r="H5" s="163">
        <v>4</v>
      </c>
      <c r="I5" s="163">
        <v>5</v>
      </c>
      <c r="J5" s="163" t="s">
        <v>211</v>
      </c>
      <c r="K5" s="164" t="s">
        <v>212</v>
      </c>
    </row>
    <row r="6" spans="1:11" x14ac:dyDescent="0.25">
      <c r="A6" s="165"/>
      <c r="B6" s="248" t="s">
        <v>25</v>
      </c>
      <c r="C6" s="249"/>
      <c r="D6" s="249"/>
      <c r="E6" s="250"/>
      <c r="F6" s="167">
        <v>0</v>
      </c>
      <c r="G6" s="167">
        <v>0</v>
      </c>
      <c r="H6" s="167">
        <v>0</v>
      </c>
      <c r="I6" s="168">
        <v>0</v>
      </c>
      <c r="J6" s="169">
        <v>0</v>
      </c>
      <c r="K6" s="170">
        <v>0</v>
      </c>
    </row>
    <row r="7" spans="1:11" ht="15.75" thickBot="1" x14ac:dyDescent="0.3">
      <c r="A7" s="166"/>
      <c r="B7" s="251" t="s">
        <v>199</v>
      </c>
      <c r="C7" s="252"/>
      <c r="D7" s="252"/>
      <c r="E7" s="253"/>
      <c r="F7" s="171">
        <v>0</v>
      </c>
      <c r="G7" s="171">
        <v>0</v>
      </c>
      <c r="H7" s="171">
        <v>0</v>
      </c>
      <c r="I7" s="172">
        <v>0</v>
      </c>
      <c r="J7" s="173">
        <v>0</v>
      </c>
      <c r="K7" s="174">
        <v>0</v>
      </c>
    </row>
    <row r="8" spans="1:11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</sheetData>
  <mergeCells count="5">
    <mergeCell ref="A4:E4"/>
    <mergeCell ref="A5:E5"/>
    <mergeCell ref="B6:E6"/>
    <mergeCell ref="B7:E7"/>
    <mergeCell ref="A1:K2"/>
  </mergeCells>
  <pageMargins left="0.7" right="0.7" top="0.75" bottom="0.75" header="0.3" footer="0.3"/>
  <pageSetup paperSize="9" scale="7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71"/>
  <sheetViews>
    <sheetView tabSelected="1" topLeftCell="A76" zoomScale="110" zoomScaleNormal="110" workbookViewId="0">
      <selection activeCell="C29" sqref="C29:E29"/>
    </sheetView>
  </sheetViews>
  <sheetFormatPr defaultRowHeight="15" x14ac:dyDescent="0.25"/>
  <cols>
    <col min="1" max="1" width="8.28515625" customWidth="1"/>
    <col min="2" max="2" width="8.140625" customWidth="1"/>
    <col min="3" max="3" width="7.140625" customWidth="1"/>
    <col min="4" max="4" width="2.7109375" customWidth="1"/>
    <col min="5" max="5" width="38.140625" customWidth="1"/>
    <col min="6" max="6" width="14" customWidth="1"/>
    <col min="7" max="7" width="14" style="116" customWidth="1"/>
    <col min="8" max="8" width="13.85546875" customWidth="1"/>
    <col min="9" max="9" width="10.7109375" customWidth="1"/>
    <col min="10" max="10" width="24.28515625" customWidth="1"/>
  </cols>
  <sheetData>
    <row r="1" spans="1:10" ht="18" customHeight="1" x14ac:dyDescent="0.25">
      <c r="A1" s="200" t="s">
        <v>10</v>
      </c>
      <c r="B1" s="200"/>
      <c r="C1" s="200"/>
      <c r="D1" s="200"/>
      <c r="E1" s="200"/>
      <c r="F1" s="200"/>
      <c r="G1" s="200"/>
      <c r="H1" s="200"/>
      <c r="I1" s="200"/>
      <c r="J1" s="10"/>
    </row>
    <row r="2" spans="1:10" ht="18" customHeight="1" x14ac:dyDescent="0.25">
      <c r="A2" s="316" t="s">
        <v>201</v>
      </c>
      <c r="B2" s="316"/>
      <c r="C2" s="316"/>
      <c r="D2" s="316"/>
      <c r="E2" s="316"/>
      <c r="F2" s="316"/>
      <c r="G2" s="316"/>
      <c r="H2" s="316"/>
      <c r="I2" s="316"/>
      <c r="J2" s="3"/>
    </row>
    <row r="3" spans="1:10" ht="15.75" customHeight="1" x14ac:dyDescent="0.25">
      <c r="A3" s="316"/>
      <c r="B3" s="316"/>
      <c r="C3" s="316"/>
      <c r="D3" s="316"/>
      <c r="E3" s="316"/>
      <c r="F3" s="316"/>
      <c r="G3" s="316"/>
      <c r="H3" s="316"/>
      <c r="I3" s="316"/>
    </row>
    <row r="4" spans="1:10" ht="15" customHeight="1" x14ac:dyDescent="0.25">
      <c r="A4" s="317"/>
      <c r="B4" s="317"/>
      <c r="C4" s="317"/>
      <c r="D4" s="317"/>
      <c r="E4" s="317"/>
      <c r="F4" s="317"/>
      <c r="G4" s="317"/>
      <c r="H4" s="317"/>
      <c r="I4" s="317"/>
    </row>
    <row r="5" spans="1:10" ht="23.25" customHeight="1" x14ac:dyDescent="0.25">
      <c r="A5" s="276" t="s">
        <v>155</v>
      </c>
      <c r="B5" s="277"/>
      <c r="C5" s="277"/>
      <c r="D5" s="277"/>
      <c r="E5" s="278"/>
      <c r="F5" s="274" t="s">
        <v>202</v>
      </c>
      <c r="G5" s="292" t="s">
        <v>196</v>
      </c>
      <c r="H5" s="274" t="s">
        <v>197</v>
      </c>
      <c r="I5" s="275" t="s">
        <v>215</v>
      </c>
    </row>
    <row r="6" spans="1:10" ht="15" customHeight="1" x14ac:dyDescent="0.25">
      <c r="A6" s="279"/>
      <c r="B6" s="280"/>
      <c r="C6" s="280"/>
      <c r="D6" s="280"/>
      <c r="E6" s="281"/>
      <c r="F6" s="274"/>
      <c r="G6" s="293"/>
      <c r="H6" s="274"/>
      <c r="I6" s="275"/>
    </row>
    <row r="7" spans="1:10" ht="15" customHeight="1" x14ac:dyDescent="0.25">
      <c r="A7" s="294">
        <v>1</v>
      </c>
      <c r="B7" s="295"/>
      <c r="C7" s="295"/>
      <c r="D7" s="295"/>
      <c r="E7" s="296"/>
      <c r="F7" s="73">
        <v>2</v>
      </c>
      <c r="G7" s="74">
        <v>3</v>
      </c>
      <c r="H7" s="74">
        <v>4</v>
      </c>
      <c r="I7" s="73" t="s">
        <v>156</v>
      </c>
    </row>
    <row r="8" spans="1:10" ht="24" customHeight="1" x14ac:dyDescent="0.25">
      <c r="A8" s="291">
        <v>9021</v>
      </c>
      <c r="B8" s="291"/>
      <c r="C8" s="291" t="s">
        <v>92</v>
      </c>
      <c r="D8" s="291"/>
      <c r="E8" s="291"/>
      <c r="F8" s="285"/>
      <c r="G8" s="286"/>
      <c r="H8" s="286"/>
      <c r="I8" s="287"/>
    </row>
    <row r="9" spans="1:10" ht="24" customHeight="1" x14ac:dyDescent="0.25">
      <c r="A9" s="282" t="s">
        <v>93</v>
      </c>
      <c r="B9" s="283"/>
      <c r="C9" s="283"/>
      <c r="D9" s="283"/>
      <c r="E9" s="284"/>
      <c r="F9" s="89">
        <f>F11+F48+F153+F160</f>
        <v>3502902</v>
      </c>
      <c r="G9" s="89">
        <f>G11+G48+G153+G160</f>
        <v>3688753</v>
      </c>
      <c r="H9" s="89">
        <f>H11+H48+H153+H160</f>
        <v>1686535.81</v>
      </c>
      <c r="I9" s="90">
        <f>+IFERROR(H9/G9,)</f>
        <v>0.45721028488489202</v>
      </c>
    </row>
    <row r="10" spans="1:10" ht="15" customHeight="1" x14ac:dyDescent="0.25">
      <c r="A10" s="291" t="s">
        <v>95</v>
      </c>
      <c r="B10" s="291"/>
      <c r="C10" s="291" t="s">
        <v>96</v>
      </c>
      <c r="D10" s="291"/>
      <c r="E10" s="291"/>
      <c r="F10" s="288"/>
      <c r="G10" s="289"/>
      <c r="H10" s="289"/>
      <c r="I10" s="290"/>
    </row>
    <row r="11" spans="1:10" ht="30" customHeight="1" x14ac:dyDescent="0.25">
      <c r="A11" s="297" t="s">
        <v>97</v>
      </c>
      <c r="B11" s="298"/>
      <c r="C11" s="298"/>
      <c r="D11" s="298"/>
      <c r="E11" s="299"/>
      <c r="F11" s="91">
        <f>F12+F38</f>
        <v>2623025</v>
      </c>
      <c r="G11" s="91">
        <f>G12+G38</f>
        <v>2623025</v>
      </c>
      <c r="H11" s="91">
        <f>H12+H38</f>
        <v>1266454.05</v>
      </c>
      <c r="I11" s="92">
        <f>+IFERROR(H11/G11,)</f>
        <v>0.48282195175417697</v>
      </c>
    </row>
    <row r="12" spans="1:10" ht="24.95" customHeight="1" x14ac:dyDescent="0.25">
      <c r="A12" s="300" t="s">
        <v>98</v>
      </c>
      <c r="B12" s="300"/>
      <c r="C12" s="300" t="s">
        <v>99</v>
      </c>
      <c r="D12" s="300"/>
      <c r="E12" s="300"/>
      <c r="F12" s="93">
        <f>F13</f>
        <v>184000</v>
      </c>
      <c r="G12" s="93">
        <f>G13</f>
        <v>184000</v>
      </c>
      <c r="H12" s="93">
        <f>H13</f>
        <v>102744.26</v>
      </c>
      <c r="I12" s="94">
        <f>+IFERROR(H12/G12,)</f>
        <v>0.55839271739130436</v>
      </c>
    </row>
    <row r="13" spans="1:10" ht="20.100000000000001" customHeight="1" x14ac:dyDescent="0.25">
      <c r="A13" s="262" t="s">
        <v>169</v>
      </c>
      <c r="B13" s="262"/>
      <c r="C13" s="263" t="s">
        <v>94</v>
      </c>
      <c r="D13" s="263"/>
      <c r="E13" s="263"/>
      <c r="F13" s="96">
        <f>F14+F36</f>
        <v>184000</v>
      </c>
      <c r="G13" s="96">
        <f>G14+G36</f>
        <v>184000</v>
      </c>
      <c r="H13" s="96">
        <f>H14+H36</f>
        <v>102744.26</v>
      </c>
      <c r="I13" s="97">
        <f>+IFERROR(H13/G13,)</f>
        <v>0.55839271739130436</v>
      </c>
    </row>
    <row r="14" spans="1:10" ht="15" customHeight="1" x14ac:dyDescent="0.25">
      <c r="A14" s="268" t="s">
        <v>100</v>
      </c>
      <c r="B14" s="268"/>
      <c r="C14" s="268" t="s">
        <v>12</v>
      </c>
      <c r="D14" s="268"/>
      <c r="E14" s="268"/>
      <c r="F14" s="75">
        <f>SUM(F15:F35)</f>
        <v>183000</v>
      </c>
      <c r="G14" s="75">
        <f>SUM(G15:G35)</f>
        <v>183000</v>
      </c>
      <c r="H14" s="75">
        <f>SUM(H15:H35)</f>
        <v>102170.75</v>
      </c>
      <c r="I14" s="76">
        <f>+IFERROR(H14/G14,)</f>
        <v>0.55831010928961744</v>
      </c>
    </row>
    <row r="15" spans="1:10" x14ac:dyDescent="0.25">
      <c r="A15" s="273" t="s">
        <v>101</v>
      </c>
      <c r="B15" s="273"/>
      <c r="C15" s="273" t="s">
        <v>24</v>
      </c>
      <c r="D15" s="273"/>
      <c r="E15" s="273"/>
      <c r="F15" s="77">
        <v>11100</v>
      </c>
      <c r="G15" s="77">
        <v>11100</v>
      </c>
      <c r="H15" s="78">
        <v>8626.8799999999992</v>
      </c>
      <c r="I15" s="79">
        <f>+IFERROR(H15/G15,)</f>
        <v>0.77719639639639637</v>
      </c>
    </row>
    <row r="16" spans="1:10" x14ac:dyDescent="0.25">
      <c r="A16" s="273" t="s">
        <v>102</v>
      </c>
      <c r="B16" s="273"/>
      <c r="C16" s="273" t="s">
        <v>53</v>
      </c>
      <c r="D16" s="273"/>
      <c r="E16" s="273"/>
      <c r="F16" s="77">
        <v>1200</v>
      </c>
      <c r="G16" s="77">
        <v>1200</v>
      </c>
      <c r="H16" s="78">
        <v>854.5</v>
      </c>
      <c r="I16" s="79">
        <f t="shared" ref="I16:I35" si="0">+IFERROR(H16/G16,)</f>
        <v>0.71208333333333329</v>
      </c>
    </row>
    <row r="17" spans="1:9" x14ac:dyDescent="0.25">
      <c r="A17" s="273" t="s">
        <v>103</v>
      </c>
      <c r="B17" s="273"/>
      <c r="C17" s="273" t="s">
        <v>55</v>
      </c>
      <c r="D17" s="273"/>
      <c r="E17" s="273"/>
      <c r="F17" s="77">
        <v>22500</v>
      </c>
      <c r="G17" s="77">
        <v>22500</v>
      </c>
      <c r="H17" s="78">
        <v>13053.97</v>
      </c>
      <c r="I17" s="79">
        <f t="shared" si="0"/>
        <v>0.58017644444444438</v>
      </c>
    </row>
    <row r="18" spans="1:9" x14ac:dyDescent="0.25">
      <c r="A18" s="257">
        <v>3222</v>
      </c>
      <c r="B18" s="258"/>
      <c r="C18" s="257" t="s">
        <v>56</v>
      </c>
      <c r="D18" s="267"/>
      <c r="E18" s="258"/>
      <c r="F18" s="77">
        <v>200</v>
      </c>
      <c r="G18" s="77">
        <v>200</v>
      </c>
      <c r="H18" s="78">
        <v>111.65</v>
      </c>
      <c r="I18" s="79">
        <f t="shared" si="0"/>
        <v>0.55825000000000002</v>
      </c>
    </row>
    <row r="19" spans="1:9" ht="15" customHeight="1" x14ac:dyDescent="0.25">
      <c r="A19" s="273" t="s">
        <v>104</v>
      </c>
      <c r="B19" s="273"/>
      <c r="C19" s="273" t="s">
        <v>57</v>
      </c>
      <c r="D19" s="273"/>
      <c r="E19" s="273"/>
      <c r="F19" s="77">
        <v>24040</v>
      </c>
      <c r="G19" s="77">
        <v>24040</v>
      </c>
      <c r="H19" s="78">
        <v>10691.94</v>
      </c>
      <c r="I19" s="79">
        <f t="shared" si="0"/>
        <v>0.44475623960066557</v>
      </c>
    </row>
    <row r="20" spans="1:9" x14ac:dyDescent="0.25">
      <c r="A20" s="257">
        <v>3224</v>
      </c>
      <c r="B20" s="258"/>
      <c r="C20" s="273" t="s">
        <v>58</v>
      </c>
      <c r="D20" s="273"/>
      <c r="E20" s="273"/>
      <c r="F20" s="77">
        <v>6000</v>
      </c>
      <c r="G20" s="77">
        <v>6000</v>
      </c>
      <c r="H20" s="78">
        <v>4786.5200000000004</v>
      </c>
      <c r="I20" s="79">
        <f t="shared" si="0"/>
        <v>0.79775333333333343</v>
      </c>
    </row>
    <row r="21" spans="1:9" x14ac:dyDescent="0.25">
      <c r="A21" s="257" t="s">
        <v>105</v>
      </c>
      <c r="B21" s="258"/>
      <c r="C21" s="273" t="s">
        <v>106</v>
      </c>
      <c r="D21" s="273"/>
      <c r="E21" s="273"/>
      <c r="F21" s="77">
        <v>4000</v>
      </c>
      <c r="G21" s="77">
        <v>4000</v>
      </c>
      <c r="H21" s="78">
        <v>1886.3</v>
      </c>
      <c r="I21" s="79">
        <f t="shared" si="0"/>
        <v>0.47157499999999997</v>
      </c>
    </row>
    <row r="22" spans="1:9" x14ac:dyDescent="0.25">
      <c r="A22" s="83">
        <v>3227</v>
      </c>
      <c r="B22" s="84"/>
      <c r="C22" s="257" t="s">
        <v>60</v>
      </c>
      <c r="D22" s="267"/>
      <c r="E22" s="258"/>
      <c r="F22" s="77">
        <v>1500</v>
      </c>
      <c r="G22" s="77">
        <v>1500</v>
      </c>
      <c r="H22" s="78">
        <v>165.63</v>
      </c>
      <c r="I22" s="79">
        <f t="shared" si="0"/>
        <v>0.11041999999999999</v>
      </c>
    </row>
    <row r="23" spans="1:9" x14ac:dyDescent="0.25">
      <c r="A23" s="257" t="s">
        <v>107</v>
      </c>
      <c r="B23" s="258"/>
      <c r="C23" s="273" t="s">
        <v>62</v>
      </c>
      <c r="D23" s="273"/>
      <c r="E23" s="273"/>
      <c r="F23" s="77">
        <v>4800</v>
      </c>
      <c r="G23" s="77">
        <v>4800</v>
      </c>
      <c r="H23" s="78">
        <v>2222.85</v>
      </c>
      <c r="I23" s="79">
        <f t="shared" si="0"/>
        <v>0.46309374999999997</v>
      </c>
    </row>
    <row r="24" spans="1:9" x14ac:dyDescent="0.25">
      <c r="A24" s="257">
        <v>3232</v>
      </c>
      <c r="B24" s="258"/>
      <c r="C24" s="273" t="s">
        <v>63</v>
      </c>
      <c r="D24" s="273"/>
      <c r="E24" s="273"/>
      <c r="F24" s="77">
        <v>40000</v>
      </c>
      <c r="G24" s="77">
        <v>40000</v>
      </c>
      <c r="H24" s="78">
        <v>13548.49</v>
      </c>
      <c r="I24" s="79">
        <f t="shared" si="0"/>
        <v>0.33871224999999999</v>
      </c>
    </row>
    <row r="25" spans="1:9" x14ac:dyDescent="0.25">
      <c r="A25" s="83">
        <v>3233</v>
      </c>
      <c r="B25" s="84"/>
      <c r="C25" s="257" t="s">
        <v>64</v>
      </c>
      <c r="D25" s="267"/>
      <c r="E25" s="258"/>
      <c r="F25" s="77">
        <v>133</v>
      </c>
      <c r="G25" s="77">
        <v>133</v>
      </c>
      <c r="H25" s="78">
        <v>312.57</v>
      </c>
      <c r="I25" s="79">
        <f t="shared" si="0"/>
        <v>2.3501503759398497</v>
      </c>
    </row>
    <row r="26" spans="1:9" x14ac:dyDescent="0.25">
      <c r="A26" s="257" t="s">
        <v>108</v>
      </c>
      <c r="B26" s="258"/>
      <c r="C26" s="273" t="s">
        <v>65</v>
      </c>
      <c r="D26" s="273"/>
      <c r="E26" s="273"/>
      <c r="F26" s="77">
        <v>23147</v>
      </c>
      <c r="G26" s="77">
        <v>23147</v>
      </c>
      <c r="H26" s="78">
        <v>14833.14</v>
      </c>
      <c r="I26" s="79">
        <f t="shared" si="0"/>
        <v>0.64082343284226895</v>
      </c>
    </row>
    <row r="27" spans="1:9" x14ac:dyDescent="0.25">
      <c r="A27" s="257" t="s">
        <v>109</v>
      </c>
      <c r="B27" s="258"/>
      <c r="C27" s="273" t="s">
        <v>66</v>
      </c>
      <c r="D27" s="273"/>
      <c r="E27" s="273"/>
      <c r="F27" s="77">
        <v>1830</v>
      </c>
      <c r="G27" s="77">
        <v>1830</v>
      </c>
      <c r="H27" s="78">
        <v>1825.25</v>
      </c>
      <c r="I27" s="79">
        <f t="shared" si="0"/>
        <v>0.99740437158469941</v>
      </c>
    </row>
    <row r="28" spans="1:9" x14ac:dyDescent="0.25">
      <c r="A28" s="257" t="s">
        <v>110</v>
      </c>
      <c r="B28" s="258"/>
      <c r="C28" s="273" t="s">
        <v>67</v>
      </c>
      <c r="D28" s="273"/>
      <c r="E28" s="273"/>
      <c r="F28" s="77">
        <v>6400</v>
      </c>
      <c r="G28" s="77">
        <v>6400</v>
      </c>
      <c r="H28" s="78">
        <v>10259.379999999999</v>
      </c>
      <c r="I28" s="79">
        <f t="shared" si="0"/>
        <v>1.6030281249999998</v>
      </c>
    </row>
    <row r="29" spans="1:9" x14ac:dyDescent="0.25">
      <c r="A29" s="257" t="s">
        <v>111</v>
      </c>
      <c r="B29" s="258"/>
      <c r="C29" s="273" t="s">
        <v>68</v>
      </c>
      <c r="D29" s="273"/>
      <c r="E29" s="273"/>
      <c r="F29" s="77">
        <v>750</v>
      </c>
      <c r="G29" s="77">
        <v>750</v>
      </c>
      <c r="H29" s="78">
        <v>359.94</v>
      </c>
      <c r="I29" s="79">
        <f t="shared" si="0"/>
        <v>0.47992000000000001</v>
      </c>
    </row>
    <row r="30" spans="1:9" x14ac:dyDescent="0.25">
      <c r="A30" s="257" t="s">
        <v>112</v>
      </c>
      <c r="B30" s="258"/>
      <c r="C30" s="273" t="s">
        <v>69</v>
      </c>
      <c r="D30" s="273"/>
      <c r="E30" s="273"/>
      <c r="F30" s="77">
        <v>4500</v>
      </c>
      <c r="G30" s="77">
        <v>4500</v>
      </c>
      <c r="H30" s="78">
        <v>3497.12</v>
      </c>
      <c r="I30" s="79">
        <f t="shared" si="0"/>
        <v>0.77713777777777771</v>
      </c>
    </row>
    <row r="31" spans="1:9" x14ac:dyDescent="0.25">
      <c r="A31" s="257" t="s">
        <v>113</v>
      </c>
      <c r="B31" s="258"/>
      <c r="C31" s="273" t="s">
        <v>70</v>
      </c>
      <c r="D31" s="273"/>
      <c r="E31" s="273"/>
      <c r="F31" s="77">
        <v>26951</v>
      </c>
      <c r="G31" s="77">
        <v>26951</v>
      </c>
      <c r="H31" s="78">
        <v>14929.92</v>
      </c>
      <c r="I31" s="79">
        <f t="shared" si="0"/>
        <v>0.55396534451411816</v>
      </c>
    </row>
    <row r="32" spans="1:9" x14ac:dyDescent="0.25">
      <c r="A32" s="83">
        <v>3292</v>
      </c>
      <c r="B32" s="85"/>
      <c r="C32" s="257" t="s">
        <v>72</v>
      </c>
      <c r="D32" s="267"/>
      <c r="E32" s="258"/>
      <c r="F32" s="77">
        <v>3000</v>
      </c>
      <c r="G32" s="77">
        <v>3000</v>
      </c>
      <c r="H32" s="78">
        <v>0</v>
      </c>
      <c r="I32" s="79">
        <f t="shared" si="0"/>
        <v>0</v>
      </c>
    </row>
    <row r="33" spans="1:9" x14ac:dyDescent="0.25">
      <c r="A33" s="257" t="s">
        <v>114</v>
      </c>
      <c r="B33" s="258"/>
      <c r="C33" s="273" t="s">
        <v>115</v>
      </c>
      <c r="D33" s="273"/>
      <c r="E33" s="273"/>
      <c r="F33" s="77">
        <v>364</v>
      </c>
      <c r="G33" s="77">
        <v>364</v>
      </c>
      <c r="H33" s="78">
        <v>140</v>
      </c>
      <c r="I33" s="79">
        <f t="shared" si="0"/>
        <v>0.38461538461538464</v>
      </c>
    </row>
    <row r="34" spans="1:9" s="116" customFormat="1" x14ac:dyDescent="0.25">
      <c r="A34" s="257">
        <v>3295</v>
      </c>
      <c r="B34" s="258"/>
      <c r="C34" s="257" t="s">
        <v>75</v>
      </c>
      <c r="D34" s="267"/>
      <c r="E34" s="258"/>
      <c r="F34" s="77">
        <v>85</v>
      </c>
      <c r="G34" s="77">
        <v>85</v>
      </c>
      <c r="H34" s="78">
        <v>0</v>
      </c>
      <c r="I34" s="79">
        <f t="shared" si="0"/>
        <v>0</v>
      </c>
    </row>
    <row r="35" spans="1:9" x14ac:dyDescent="0.25">
      <c r="A35" s="257" t="s">
        <v>116</v>
      </c>
      <c r="B35" s="258"/>
      <c r="C35" s="273" t="s">
        <v>71</v>
      </c>
      <c r="D35" s="273"/>
      <c r="E35" s="273"/>
      <c r="F35" s="77">
        <v>500</v>
      </c>
      <c r="G35" s="77">
        <v>500</v>
      </c>
      <c r="H35" s="78">
        <v>64.7</v>
      </c>
      <c r="I35" s="79">
        <f t="shared" si="0"/>
        <v>0.12940000000000002</v>
      </c>
    </row>
    <row r="36" spans="1:9" x14ac:dyDescent="0.25">
      <c r="A36" s="264" t="s">
        <v>117</v>
      </c>
      <c r="B36" s="265"/>
      <c r="C36" s="268" t="s">
        <v>76</v>
      </c>
      <c r="D36" s="268"/>
      <c r="E36" s="268"/>
      <c r="F36" s="75">
        <f>SUM(F37:F37)</f>
        <v>1000</v>
      </c>
      <c r="G36" s="75">
        <f>SUM(G37:G37)</f>
        <v>1000</v>
      </c>
      <c r="H36" s="75">
        <f>SUM(H37:H37)</f>
        <v>573.51</v>
      </c>
      <c r="I36" s="76">
        <f t="shared" ref="I36:I41" si="1">+IFERROR(H36/G36,)</f>
        <v>0.57350999999999996</v>
      </c>
    </row>
    <row r="37" spans="1:9" x14ac:dyDescent="0.25">
      <c r="A37" s="257" t="s">
        <v>118</v>
      </c>
      <c r="B37" s="258"/>
      <c r="C37" s="273" t="s">
        <v>78</v>
      </c>
      <c r="D37" s="273"/>
      <c r="E37" s="273"/>
      <c r="F37" s="77">
        <v>1000</v>
      </c>
      <c r="G37" s="77">
        <v>1000</v>
      </c>
      <c r="H37" s="78">
        <v>573.51</v>
      </c>
      <c r="I37" s="79">
        <f t="shared" si="1"/>
        <v>0.57350999999999996</v>
      </c>
    </row>
    <row r="38" spans="1:9" ht="24.95" customHeight="1" x14ac:dyDescent="0.25">
      <c r="A38" s="300" t="s">
        <v>119</v>
      </c>
      <c r="B38" s="270"/>
      <c r="C38" s="300" t="s">
        <v>120</v>
      </c>
      <c r="D38" s="271"/>
      <c r="E38" s="270"/>
      <c r="F38" s="93">
        <f>F39</f>
        <v>2439025</v>
      </c>
      <c r="G38" s="93">
        <f>G39</f>
        <v>2439025</v>
      </c>
      <c r="H38" s="93">
        <f>H39</f>
        <v>1163709.79</v>
      </c>
      <c r="I38" s="94">
        <f t="shared" si="1"/>
        <v>0.47712089461977636</v>
      </c>
    </row>
    <row r="39" spans="1:9" ht="20.100000000000001" customHeight="1" x14ac:dyDescent="0.25">
      <c r="A39" s="262" t="s">
        <v>170</v>
      </c>
      <c r="B39" s="262"/>
      <c r="C39" s="263" t="s">
        <v>121</v>
      </c>
      <c r="D39" s="263"/>
      <c r="E39" s="263"/>
      <c r="F39" s="96">
        <f>F40+F45</f>
        <v>2439025</v>
      </c>
      <c r="G39" s="96">
        <f>G40+G45</f>
        <v>2439025</v>
      </c>
      <c r="H39" s="96">
        <f>H40+H45</f>
        <v>1163709.79</v>
      </c>
      <c r="I39" s="97">
        <f t="shared" si="1"/>
        <v>0.47712089461977636</v>
      </c>
    </row>
    <row r="40" spans="1:9" x14ac:dyDescent="0.25">
      <c r="A40" s="264">
        <v>31</v>
      </c>
      <c r="B40" s="265"/>
      <c r="C40" s="264" t="s">
        <v>5</v>
      </c>
      <c r="D40" s="272"/>
      <c r="E40" s="265"/>
      <c r="F40" s="75">
        <f>SUM(F41:F44)</f>
        <v>2396525</v>
      </c>
      <c r="G40" s="75">
        <f>SUM(G41:G44)</f>
        <v>2396525</v>
      </c>
      <c r="H40" s="75">
        <f>SUM(H41:H44)</f>
        <v>1139961.17</v>
      </c>
      <c r="I40" s="76">
        <f t="shared" si="1"/>
        <v>0.47567255505367145</v>
      </c>
    </row>
    <row r="41" spans="1:9" x14ac:dyDescent="0.25">
      <c r="A41" s="257">
        <v>3111</v>
      </c>
      <c r="B41" s="258"/>
      <c r="C41" s="257" t="s">
        <v>22</v>
      </c>
      <c r="D41" s="267"/>
      <c r="E41" s="258"/>
      <c r="F41" s="77">
        <v>1965000</v>
      </c>
      <c r="G41" s="77">
        <v>1965000</v>
      </c>
      <c r="H41" s="78">
        <v>924175.22</v>
      </c>
      <c r="I41" s="79">
        <f t="shared" si="1"/>
        <v>0.47031817811704835</v>
      </c>
    </row>
    <row r="42" spans="1:9" s="116" customFormat="1" x14ac:dyDescent="0.25">
      <c r="A42" s="257">
        <v>3113</v>
      </c>
      <c r="B42" s="258"/>
      <c r="C42" s="257" t="s">
        <v>198</v>
      </c>
      <c r="D42" s="267"/>
      <c r="E42" s="258"/>
      <c r="F42" s="77">
        <v>20000</v>
      </c>
      <c r="G42" s="77">
        <v>20000</v>
      </c>
      <c r="H42" s="78">
        <v>22870.9</v>
      </c>
      <c r="I42" s="79">
        <f t="shared" ref="I42:I44" si="2">+IFERROR(H42/G42,)</f>
        <v>1.143545</v>
      </c>
    </row>
    <row r="43" spans="1:9" x14ac:dyDescent="0.25">
      <c r="A43" s="273">
        <v>3121</v>
      </c>
      <c r="B43" s="273"/>
      <c r="C43" s="273" t="s">
        <v>49</v>
      </c>
      <c r="D43" s="273"/>
      <c r="E43" s="273"/>
      <c r="F43" s="77">
        <v>84000</v>
      </c>
      <c r="G43" s="77">
        <v>84000</v>
      </c>
      <c r="H43" s="78">
        <v>41080.99</v>
      </c>
      <c r="I43" s="79">
        <f t="shared" si="2"/>
        <v>0.48905940476190474</v>
      </c>
    </row>
    <row r="44" spans="1:9" x14ac:dyDescent="0.25">
      <c r="A44" s="273">
        <v>3132</v>
      </c>
      <c r="B44" s="273"/>
      <c r="C44" s="273" t="s">
        <v>51</v>
      </c>
      <c r="D44" s="273"/>
      <c r="E44" s="273"/>
      <c r="F44" s="77">
        <v>327525</v>
      </c>
      <c r="G44" s="77">
        <v>327525</v>
      </c>
      <c r="H44" s="78">
        <v>151834.06</v>
      </c>
      <c r="I44" s="79">
        <f t="shared" si="2"/>
        <v>0.46358006259064194</v>
      </c>
    </row>
    <row r="45" spans="1:9" x14ac:dyDescent="0.25">
      <c r="A45" s="268" t="s">
        <v>100</v>
      </c>
      <c r="B45" s="268"/>
      <c r="C45" s="268" t="s">
        <v>12</v>
      </c>
      <c r="D45" s="268"/>
      <c r="E45" s="268"/>
      <c r="F45" s="75">
        <f>SUM(F46:F47)</f>
        <v>42500</v>
      </c>
      <c r="G45" s="75">
        <f>SUM(G46:G47)</f>
        <v>42500</v>
      </c>
      <c r="H45" s="75">
        <f>SUM(H46:H47)</f>
        <v>23748.62</v>
      </c>
      <c r="I45" s="76">
        <f t="shared" ref="I45:I52" si="3">+IFERROR(H45/G45,)</f>
        <v>0.55879105882352942</v>
      </c>
    </row>
    <row r="46" spans="1:9" x14ac:dyDescent="0.25">
      <c r="A46" s="273">
        <v>3212</v>
      </c>
      <c r="B46" s="273"/>
      <c r="C46" s="273" t="s">
        <v>122</v>
      </c>
      <c r="D46" s="273"/>
      <c r="E46" s="273"/>
      <c r="F46" s="77">
        <v>40000</v>
      </c>
      <c r="G46" s="77">
        <v>40000</v>
      </c>
      <c r="H46" s="78">
        <v>22278.62</v>
      </c>
      <c r="I46" s="79">
        <f t="shared" si="3"/>
        <v>0.5569655</v>
      </c>
    </row>
    <row r="47" spans="1:9" x14ac:dyDescent="0.25">
      <c r="A47" s="273">
        <v>3295</v>
      </c>
      <c r="B47" s="273"/>
      <c r="C47" s="273" t="s">
        <v>75</v>
      </c>
      <c r="D47" s="273"/>
      <c r="E47" s="273"/>
      <c r="F47" s="77">
        <v>2500</v>
      </c>
      <c r="G47" s="77">
        <v>2500</v>
      </c>
      <c r="H47" s="78">
        <v>1470</v>
      </c>
      <c r="I47" s="79">
        <f t="shared" si="3"/>
        <v>0.58799999999999997</v>
      </c>
    </row>
    <row r="48" spans="1:9" ht="30" customHeight="1" x14ac:dyDescent="0.25">
      <c r="A48" s="297" t="s">
        <v>123</v>
      </c>
      <c r="B48" s="298"/>
      <c r="C48" s="298"/>
      <c r="D48" s="298"/>
      <c r="E48" s="299"/>
      <c r="F48" s="91">
        <f>F49+F89+F111+F115+F123+F138+F142+F149</f>
        <v>844977</v>
      </c>
      <c r="G48" s="91">
        <f>G49+G89+G111+G115+G123+G138+G142+G149</f>
        <v>1030828</v>
      </c>
      <c r="H48" s="91">
        <f>H49+H89+H111+H115+H123+H138+H142+H149</f>
        <v>402023.06</v>
      </c>
      <c r="I48" s="92">
        <f t="shared" si="3"/>
        <v>0.39000013581315213</v>
      </c>
    </row>
    <row r="49" spans="1:9" ht="24.95" customHeight="1" x14ac:dyDescent="0.25">
      <c r="A49" s="269" t="s">
        <v>124</v>
      </c>
      <c r="B49" s="270"/>
      <c r="C49" s="269" t="s">
        <v>125</v>
      </c>
      <c r="D49" s="271"/>
      <c r="E49" s="270"/>
      <c r="F49" s="93">
        <f>F50+F57+F64+F80</f>
        <v>37085</v>
      </c>
      <c r="G49" s="93">
        <f>G50+G57+G64+G80</f>
        <v>37085</v>
      </c>
      <c r="H49" s="93">
        <f>H50+H57+H64+H80</f>
        <v>26472.83</v>
      </c>
      <c r="I49" s="94">
        <f t="shared" si="3"/>
        <v>0.71384198462990434</v>
      </c>
    </row>
    <row r="50" spans="1:9" ht="20.100000000000001" customHeight="1" x14ac:dyDescent="0.25">
      <c r="A50" s="301" t="s">
        <v>126</v>
      </c>
      <c r="B50" s="302"/>
      <c r="C50" s="303" t="s">
        <v>127</v>
      </c>
      <c r="D50" s="304"/>
      <c r="E50" s="305"/>
      <c r="F50" s="96">
        <f>F51+F55</f>
        <v>19500</v>
      </c>
      <c r="G50" s="96">
        <f>G51+G55</f>
        <v>19500</v>
      </c>
      <c r="H50" s="96">
        <f>H51+H55</f>
        <v>16050</v>
      </c>
      <c r="I50" s="97">
        <f t="shared" si="3"/>
        <v>0.82307692307692304</v>
      </c>
    </row>
    <row r="51" spans="1:9" x14ac:dyDescent="0.25">
      <c r="A51" s="264" t="s">
        <v>100</v>
      </c>
      <c r="B51" s="265"/>
      <c r="C51" s="264" t="s">
        <v>12</v>
      </c>
      <c r="D51" s="272"/>
      <c r="E51" s="265"/>
      <c r="F51" s="75">
        <f>SUM(F52:F54)</f>
        <v>17500</v>
      </c>
      <c r="G51" s="75">
        <f>SUM(G52:G54)</f>
        <v>17500</v>
      </c>
      <c r="H51" s="75">
        <f>SUM(H52:H54)</f>
        <v>15250</v>
      </c>
      <c r="I51" s="76">
        <f t="shared" si="3"/>
        <v>0.87142857142857144</v>
      </c>
    </row>
    <row r="52" spans="1:9" x14ac:dyDescent="0.25">
      <c r="A52" s="257" t="s">
        <v>104</v>
      </c>
      <c r="B52" s="258"/>
      <c r="C52" s="257" t="s">
        <v>57</v>
      </c>
      <c r="D52" s="267"/>
      <c r="E52" s="258"/>
      <c r="F52" s="77">
        <v>9000</v>
      </c>
      <c r="G52" s="77">
        <v>9000</v>
      </c>
      <c r="H52" s="78">
        <v>9000</v>
      </c>
      <c r="I52" s="79">
        <f t="shared" si="3"/>
        <v>1</v>
      </c>
    </row>
    <row r="53" spans="1:9" x14ac:dyDescent="0.25">
      <c r="A53" s="257">
        <v>3232</v>
      </c>
      <c r="B53" s="258"/>
      <c r="C53" s="257" t="s">
        <v>63</v>
      </c>
      <c r="D53" s="267"/>
      <c r="E53" s="258"/>
      <c r="F53" s="77">
        <v>4500</v>
      </c>
      <c r="G53" s="77">
        <v>4500</v>
      </c>
      <c r="H53" s="78">
        <v>2250</v>
      </c>
      <c r="I53" s="79">
        <f t="shared" ref="I53:I54" si="4">+IFERROR(H53/G53,)</f>
        <v>0.5</v>
      </c>
    </row>
    <row r="54" spans="1:9" x14ac:dyDescent="0.25">
      <c r="A54" s="257">
        <v>3239</v>
      </c>
      <c r="B54" s="258"/>
      <c r="C54" s="257" t="s">
        <v>70</v>
      </c>
      <c r="D54" s="267"/>
      <c r="E54" s="258"/>
      <c r="F54" s="77">
        <v>4000</v>
      </c>
      <c r="G54" s="77">
        <v>4000</v>
      </c>
      <c r="H54" s="78">
        <v>4000</v>
      </c>
      <c r="I54" s="79">
        <f t="shared" si="4"/>
        <v>1</v>
      </c>
    </row>
    <row r="55" spans="1:9" ht="19.5" customHeight="1" x14ac:dyDescent="0.25">
      <c r="A55" s="264" t="s">
        <v>128</v>
      </c>
      <c r="B55" s="265"/>
      <c r="C55" s="264" t="s">
        <v>129</v>
      </c>
      <c r="D55" s="272"/>
      <c r="E55" s="265"/>
      <c r="F55" s="75">
        <f>F56</f>
        <v>2000</v>
      </c>
      <c r="G55" s="75">
        <f>G56</f>
        <v>2000</v>
      </c>
      <c r="H55" s="75">
        <f>H56</f>
        <v>800</v>
      </c>
      <c r="I55" s="76">
        <f>+IFERROR(H55/G55,)</f>
        <v>0.4</v>
      </c>
    </row>
    <row r="56" spans="1:9" x14ac:dyDescent="0.25">
      <c r="A56" s="83">
        <v>3722</v>
      </c>
      <c r="B56" s="84"/>
      <c r="C56" s="257" t="s">
        <v>80</v>
      </c>
      <c r="D56" s="267"/>
      <c r="E56" s="258"/>
      <c r="F56" s="77">
        <v>2000</v>
      </c>
      <c r="G56" s="77">
        <v>2000</v>
      </c>
      <c r="H56" s="78">
        <v>800</v>
      </c>
      <c r="I56" s="79">
        <f>+IFERROR(H56/G56,)</f>
        <v>0.4</v>
      </c>
    </row>
    <row r="57" spans="1:9" ht="20.100000000000001" customHeight="1" x14ac:dyDescent="0.25">
      <c r="A57" s="301" t="s">
        <v>171</v>
      </c>
      <c r="B57" s="302"/>
      <c r="C57" s="303" t="s">
        <v>130</v>
      </c>
      <c r="D57" s="304"/>
      <c r="E57" s="305"/>
      <c r="F57" s="96">
        <f>F58</f>
        <v>1700</v>
      </c>
      <c r="G57" s="96">
        <f>G58</f>
        <v>1700</v>
      </c>
      <c r="H57" s="96">
        <f>H58</f>
        <v>1604.6399999999999</v>
      </c>
      <c r="I57" s="97">
        <f>+IFERROR(H57/G57,)</f>
        <v>0.94390588235294115</v>
      </c>
    </row>
    <row r="58" spans="1:9" x14ac:dyDescent="0.25">
      <c r="A58" s="264" t="s">
        <v>100</v>
      </c>
      <c r="B58" s="265"/>
      <c r="C58" s="264" t="s">
        <v>12</v>
      </c>
      <c r="D58" s="272"/>
      <c r="E58" s="265"/>
      <c r="F58" s="75">
        <f>SUM(F59:F63)</f>
        <v>1700</v>
      </c>
      <c r="G58" s="75">
        <f>SUM(G59:G63)</f>
        <v>1700</v>
      </c>
      <c r="H58" s="75">
        <f>SUM(H59:H63)</f>
        <v>1604.6399999999999</v>
      </c>
      <c r="I58" s="76">
        <f>+IFERROR(H58/G58,)</f>
        <v>0.94390588235294115</v>
      </c>
    </row>
    <row r="59" spans="1:9" s="116" customFormat="1" x14ac:dyDescent="0.25">
      <c r="A59" s="257">
        <v>3221</v>
      </c>
      <c r="B59" s="258"/>
      <c r="C59" s="257" t="s">
        <v>55</v>
      </c>
      <c r="D59" s="267"/>
      <c r="E59" s="258"/>
      <c r="F59" s="77">
        <v>100</v>
      </c>
      <c r="G59" s="77">
        <v>100</v>
      </c>
      <c r="H59" s="77">
        <v>111.6</v>
      </c>
      <c r="I59" s="79">
        <f>+IFERROR(H59/G59,)</f>
        <v>1.1159999999999999</v>
      </c>
    </row>
    <row r="60" spans="1:9" x14ac:dyDescent="0.25">
      <c r="A60" s="257">
        <v>3225</v>
      </c>
      <c r="B60" s="258"/>
      <c r="C60" s="257" t="s">
        <v>106</v>
      </c>
      <c r="D60" s="267"/>
      <c r="E60" s="258"/>
      <c r="F60" s="77">
        <v>700</v>
      </c>
      <c r="G60" s="77">
        <v>700</v>
      </c>
      <c r="H60" s="77">
        <v>0</v>
      </c>
      <c r="I60" s="79">
        <f t="shared" ref="I60:I63" si="5">+IFERROR(H60/G60,)</f>
        <v>0</v>
      </c>
    </row>
    <row r="61" spans="1:9" s="116" customFormat="1" x14ac:dyDescent="0.25">
      <c r="A61" s="257">
        <v>3237</v>
      </c>
      <c r="B61" s="258"/>
      <c r="C61" s="257" t="s">
        <v>68</v>
      </c>
      <c r="D61" s="267"/>
      <c r="E61" s="258"/>
      <c r="F61" s="77">
        <v>0</v>
      </c>
      <c r="G61" s="77">
        <v>0</v>
      </c>
      <c r="H61" s="78">
        <v>1493.04</v>
      </c>
      <c r="I61" s="79">
        <f t="shared" si="5"/>
        <v>0</v>
      </c>
    </row>
    <row r="62" spans="1:9" s="116" customFormat="1" x14ac:dyDescent="0.25">
      <c r="A62" s="257">
        <v>3239</v>
      </c>
      <c r="B62" s="258"/>
      <c r="C62" s="257" t="s">
        <v>70</v>
      </c>
      <c r="D62" s="267"/>
      <c r="E62" s="258"/>
      <c r="F62" s="77">
        <v>500</v>
      </c>
      <c r="G62" s="77">
        <v>500</v>
      </c>
      <c r="H62" s="78">
        <v>0</v>
      </c>
      <c r="I62" s="79">
        <f t="shared" si="5"/>
        <v>0</v>
      </c>
    </row>
    <row r="63" spans="1:9" x14ac:dyDescent="0.25">
      <c r="A63" s="257">
        <v>3299</v>
      </c>
      <c r="B63" s="258"/>
      <c r="C63" s="257" t="s">
        <v>71</v>
      </c>
      <c r="D63" s="267"/>
      <c r="E63" s="258"/>
      <c r="F63" s="77">
        <v>400</v>
      </c>
      <c r="G63" s="77">
        <v>400</v>
      </c>
      <c r="H63" s="78">
        <v>0</v>
      </c>
      <c r="I63" s="79">
        <f t="shared" si="5"/>
        <v>0</v>
      </c>
    </row>
    <row r="64" spans="1:9" ht="20.100000000000001" customHeight="1" x14ac:dyDescent="0.25">
      <c r="A64" s="301" t="s">
        <v>172</v>
      </c>
      <c r="B64" s="302"/>
      <c r="C64" s="309" t="s">
        <v>133</v>
      </c>
      <c r="D64" s="310"/>
      <c r="E64" s="311"/>
      <c r="F64" s="98">
        <f>F65+F68+F76+F78</f>
        <v>15885</v>
      </c>
      <c r="G64" s="98">
        <f>G65+G68+G76+G78</f>
        <v>15885</v>
      </c>
      <c r="H64" s="98">
        <f>H65+H68+H76+H78</f>
        <v>4854.5</v>
      </c>
      <c r="I64" s="99">
        <f t="shared" ref="I64:I69" si="6">+IFERROR(H64/G64,)</f>
        <v>0.30560276990871893</v>
      </c>
    </row>
    <row r="65" spans="1:9" ht="20.100000000000001" customHeight="1" x14ac:dyDescent="0.25">
      <c r="A65" s="264">
        <v>31</v>
      </c>
      <c r="B65" s="265"/>
      <c r="C65" s="264" t="s">
        <v>5</v>
      </c>
      <c r="D65" s="272"/>
      <c r="E65" s="265"/>
      <c r="F65" s="75">
        <f>SUM(F66:F67)</f>
        <v>525</v>
      </c>
      <c r="G65" s="75">
        <f>SUM(G66:G67)</f>
        <v>525</v>
      </c>
      <c r="H65" s="75">
        <f>SUM(H66:H67)</f>
        <v>672</v>
      </c>
      <c r="I65" s="76">
        <f t="shared" si="6"/>
        <v>1.28</v>
      </c>
    </row>
    <row r="66" spans="1:9" ht="15" customHeight="1" x14ac:dyDescent="0.25">
      <c r="A66" s="257">
        <v>3111</v>
      </c>
      <c r="B66" s="258"/>
      <c r="C66" s="257" t="s">
        <v>22</v>
      </c>
      <c r="D66" s="267"/>
      <c r="E66" s="258"/>
      <c r="F66" s="77">
        <v>450</v>
      </c>
      <c r="G66" s="77">
        <v>450</v>
      </c>
      <c r="H66" s="78">
        <v>576.82000000000005</v>
      </c>
      <c r="I66" s="79">
        <f t="shared" si="6"/>
        <v>1.2818222222222224</v>
      </c>
    </row>
    <row r="67" spans="1:9" ht="15" customHeight="1" x14ac:dyDescent="0.25">
      <c r="A67" s="273">
        <v>3132</v>
      </c>
      <c r="B67" s="273"/>
      <c r="C67" s="273" t="s">
        <v>51</v>
      </c>
      <c r="D67" s="273"/>
      <c r="E67" s="273"/>
      <c r="F67" s="77">
        <v>75</v>
      </c>
      <c r="G67" s="77">
        <v>75</v>
      </c>
      <c r="H67" s="78">
        <v>95.18</v>
      </c>
      <c r="I67" s="79">
        <f t="shared" si="6"/>
        <v>1.2690666666666668</v>
      </c>
    </row>
    <row r="68" spans="1:9" x14ac:dyDescent="0.25">
      <c r="A68" s="264" t="s">
        <v>100</v>
      </c>
      <c r="B68" s="265"/>
      <c r="C68" s="264" t="s">
        <v>12</v>
      </c>
      <c r="D68" s="272"/>
      <c r="E68" s="265"/>
      <c r="F68" s="75">
        <f>SUM(F69:F75)</f>
        <v>12060</v>
      </c>
      <c r="G68" s="75">
        <f>SUM(G69:G75)</f>
        <v>12060</v>
      </c>
      <c r="H68" s="75">
        <f>SUM(H69:H75)</f>
        <v>2436.5</v>
      </c>
      <c r="I68" s="76">
        <f t="shared" si="6"/>
        <v>0.20203150912106135</v>
      </c>
    </row>
    <row r="69" spans="1:9" x14ac:dyDescent="0.25">
      <c r="A69" s="257">
        <v>3211</v>
      </c>
      <c r="B69" s="258"/>
      <c r="C69" s="257" t="s">
        <v>24</v>
      </c>
      <c r="D69" s="267"/>
      <c r="E69" s="258"/>
      <c r="F69" s="77">
        <v>710</v>
      </c>
      <c r="G69" s="77">
        <v>710</v>
      </c>
      <c r="H69" s="78">
        <v>0</v>
      </c>
      <c r="I69" s="79">
        <f t="shared" si="6"/>
        <v>0</v>
      </c>
    </row>
    <row r="70" spans="1:9" x14ac:dyDescent="0.25">
      <c r="A70" s="257">
        <v>3213</v>
      </c>
      <c r="B70" s="258"/>
      <c r="C70" s="257" t="s">
        <v>53</v>
      </c>
      <c r="D70" s="267"/>
      <c r="E70" s="258"/>
      <c r="F70" s="77">
        <v>100</v>
      </c>
      <c r="G70" s="77">
        <v>100</v>
      </c>
      <c r="H70" s="78">
        <v>0</v>
      </c>
      <c r="I70" s="79">
        <f t="shared" ref="I70:I75" si="7">+IFERROR(H70/G70,)</f>
        <v>0</v>
      </c>
    </row>
    <row r="71" spans="1:9" x14ac:dyDescent="0.25">
      <c r="A71" s="257">
        <v>3221</v>
      </c>
      <c r="B71" s="258"/>
      <c r="C71" s="306" t="s">
        <v>55</v>
      </c>
      <c r="D71" s="307"/>
      <c r="E71" s="308"/>
      <c r="F71" s="77">
        <v>2050</v>
      </c>
      <c r="G71" s="77">
        <v>2050</v>
      </c>
      <c r="H71" s="78">
        <v>129.05000000000001</v>
      </c>
      <c r="I71" s="79">
        <f t="shared" si="7"/>
        <v>6.2951219512195122E-2</v>
      </c>
    </row>
    <row r="72" spans="1:9" x14ac:dyDescent="0.25">
      <c r="A72" s="257">
        <v>3223</v>
      </c>
      <c r="B72" s="258"/>
      <c r="C72" s="306" t="s">
        <v>57</v>
      </c>
      <c r="D72" s="307"/>
      <c r="E72" s="308"/>
      <c r="F72" s="77">
        <v>7000</v>
      </c>
      <c r="G72" s="77">
        <v>7000</v>
      </c>
      <c r="H72" s="78">
        <v>1789.68</v>
      </c>
      <c r="I72" s="79">
        <f t="shared" si="7"/>
        <v>0.25566857142857141</v>
      </c>
    </row>
    <row r="73" spans="1:9" x14ac:dyDescent="0.25">
      <c r="A73" s="83">
        <v>3225</v>
      </c>
      <c r="B73" s="84"/>
      <c r="C73" s="257" t="s">
        <v>106</v>
      </c>
      <c r="D73" s="267"/>
      <c r="E73" s="258"/>
      <c r="F73" s="77">
        <v>1500</v>
      </c>
      <c r="G73" s="77">
        <v>1500</v>
      </c>
      <c r="H73" s="78">
        <v>365.3</v>
      </c>
      <c r="I73" s="79">
        <f t="shared" si="7"/>
        <v>0.24353333333333335</v>
      </c>
    </row>
    <row r="74" spans="1:9" x14ac:dyDescent="0.25">
      <c r="A74" s="257">
        <v>3232</v>
      </c>
      <c r="B74" s="258"/>
      <c r="C74" s="318" t="s">
        <v>63</v>
      </c>
      <c r="D74" s="319"/>
      <c r="E74" s="320"/>
      <c r="F74" s="77">
        <v>200</v>
      </c>
      <c r="G74" s="77">
        <v>200</v>
      </c>
      <c r="H74" s="78">
        <v>0</v>
      </c>
      <c r="I74" s="79">
        <f t="shared" si="7"/>
        <v>0</v>
      </c>
    </row>
    <row r="75" spans="1:9" x14ac:dyDescent="0.25">
      <c r="A75" s="257">
        <v>3234</v>
      </c>
      <c r="B75" s="258"/>
      <c r="C75" s="318" t="s">
        <v>65</v>
      </c>
      <c r="D75" s="319"/>
      <c r="E75" s="320"/>
      <c r="F75" s="77">
        <v>500</v>
      </c>
      <c r="G75" s="77">
        <v>500</v>
      </c>
      <c r="H75" s="78">
        <v>152.47</v>
      </c>
      <c r="I75" s="79">
        <f t="shared" si="7"/>
        <v>0.30493999999999999</v>
      </c>
    </row>
    <row r="76" spans="1:9" x14ac:dyDescent="0.25">
      <c r="A76" s="264">
        <v>38</v>
      </c>
      <c r="B76" s="265"/>
      <c r="C76" s="264" t="s">
        <v>81</v>
      </c>
      <c r="D76" s="272"/>
      <c r="E76" s="265"/>
      <c r="F76" s="75">
        <f>F77</f>
        <v>1800</v>
      </c>
      <c r="G76" s="75">
        <f>G77</f>
        <v>1800</v>
      </c>
      <c r="H76" s="75">
        <f>H77</f>
        <v>1746</v>
      </c>
      <c r="I76" s="76">
        <f t="shared" ref="I76:I82" si="8">+IFERROR(H76/G76,)</f>
        <v>0.97</v>
      </c>
    </row>
    <row r="77" spans="1:9" x14ac:dyDescent="0.25">
      <c r="A77" s="83">
        <v>3812</v>
      </c>
      <c r="B77" s="84"/>
      <c r="C77" s="86" t="s">
        <v>82</v>
      </c>
      <c r="D77" s="87"/>
      <c r="E77" s="88"/>
      <c r="F77" s="77">
        <v>1800</v>
      </c>
      <c r="G77" s="77">
        <v>1800</v>
      </c>
      <c r="H77" s="78">
        <v>1746</v>
      </c>
      <c r="I77" s="79">
        <f t="shared" si="8"/>
        <v>0.97</v>
      </c>
    </row>
    <row r="78" spans="1:9" x14ac:dyDescent="0.25">
      <c r="A78" s="264">
        <v>42</v>
      </c>
      <c r="B78" s="265"/>
      <c r="C78" s="264" t="s">
        <v>83</v>
      </c>
      <c r="D78" s="272"/>
      <c r="E78" s="265"/>
      <c r="F78" s="75">
        <f>SUM(F79:F79)</f>
        <v>1500</v>
      </c>
      <c r="G78" s="75">
        <f>SUM(G79:G79)</f>
        <v>1500</v>
      </c>
      <c r="H78" s="75">
        <f>SUM(H79:H79)</f>
        <v>0</v>
      </c>
      <c r="I78" s="76">
        <f t="shared" si="8"/>
        <v>0</v>
      </c>
    </row>
    <row r="79" spans="1:9" x14ac:dyDescent="0.25">
      <c r="A79" s="257">
        <v>4241</v>
      </c>
      <c r="B79" s="258"/>
      <c r="C79" s="257" t="s">
        <v>91</v>
      </c>
      <c r="D79" s="267"/>
      <c r="E79" s="258"/>
      <c r="F79" s="77">
        <v>1500</v>
      </c>
      <c r="G79" s="77">
        <v>1500</v>
      </c>
      <c r="H79" s="78">
        <v>0</v>
      </c>
      <c r="I79" s="79">
        <f t="shared" si="8"/>
        <v>0</v>
      </c>
    </row>
    <row r="80" spans="1:9" ht="20.100000000000001" customHeight="1" x14ac:dyDescent="0.25">
      <c r="A80" s="301" t="s">
        <v>161</v>
      </c>
      <c r="B80" s="302"/>
      <c r="C80" s="309" t="s">
        <v>131</v>
      </c>
      <c r="D80" s="310"/>
      <c r="E80" s="311"/>
      <c r="F80" s="98">
        <f>F81+F87</f>
        <v>0</v>
      </c>
      <c r="G80" s="98">
        <f>G81+G87</f>
        <v>0</v>
      </c>
      <c r="H80" s="98">
        <f>H81+H87</f>
        <v>3963.6900000000005</v>
      </c>
      <c r="I80" s="99">
        <f t="shared" si="8"/>
        <v>0</v>
      </c>
    </row>
    <row r="81" spans="1:9" x14ac:dyDescent="0.25">
      <c r="A81" s="264" t="s">
        <v>100</v>
      </c>
      <c r="B81" s="265"/>
      <c r="C81" s="264" t="s">
        <v>12</v>
      </c>
      <c r="D81" s="272"/>
      <c r="E81" s="265"/>
      <c r="F81" s="75">
        <f t="shared" ref="F81:G81" si="9">SUM(F82:F86)</f>
        <v>0</v>
      </c>
      <c r="G81" s="75">
        <f t="shared" si="9"/>
        <v>0</v>
      </c>
      <c r="H81" s="75">
        <f>SUM(H82:H86)</f>
        <v>3814.6900000000005</v>
      </c>
      <c r="I81" s="76">
        <f t="shared" si="8"/>
        <v>0</v>
      </c>
    </row>
    <row r="82" spans="1:9" s="116" customFormat="1" x14ac:dyDescent="0.25">
      <c r="A82" s="257">
        <v>3211</v>
      </c>
      <c r="B82" s="258"/>
      <c r="C82" s="257" t="s">
        <v>24</v>
      </c>
      <c r="D82" s="267"/>
      <c r="E82" s="258"/>
      <c r="F82" s="77">
        <v>0</v>
      </c>
      <c r="G82" s="77">
        <v>0</v>
      </c>
      <c r="H82" s="78">
        <v>1126.04</v>
      </c>
      <c r="I82" s="79">
        <f t="shared" si="8"/>
        <v>0</v>
      </c>
    </row>
    <row r="83" spans="1:9" s="116" customFormat="1" x14ac:dyDescent="0.25">
      <c r="A83" s="257">
        <v>3213</v>
      </c>
      <c r="B83" s="258"/>
      <c r="C83" s="257" t="s">
        <v>53</v>
      </c>
      <c r="D83" s="267"/>
      <c r="E83" s="258"/>
      <c r="F83" s="77">
        <v>0</v>
      </c>
      <c r="G83" s="77">
        <v>0</v>
      </c>
      <c r="H83" s="78">
        <v>750</v>
      </c>
      <c r="I83" s="79">
        <f t="shared" ref="I83:I86" si="10">+IFERROR(H83/G83,)</f>
        <v>0</v>
      </c>
    </row>
    <row r="84" spans="1:9" ht="15" customHeight="1" x14ac:dyDescent="0.25">
      <c r="A84" s="257">
        <v>3221</v>
      </c>
      <c r="B84" s="258"/>
      <c r="C84" s="306" t="s">
        <v>55</v>
      </c>
      <c r="D84" s="307"/>
      <c r="E84" s="308"/>
      <c r="F84" s="77">
        <v>0</v>
      </c>
      <c r="G84" s="77">
        <v>0</v>
      </c>
      <c r="H84" s="78">
        <v>966.55</v>
      </c>
      <c r="I84" s="79">
        <f t="shared" si="10"/>
        <v>0</v>
      </c>
    </row>
    <row r="85" spans="1:9" x14ac:dyDescent="0.25">
      <c r="A85" s="113">
        <v>3225</v>
      </c>
      <c r="B85" s="114"/>
      <c r="C85" s="257" t="s">
        <v>106</v>
      </c>
      <c r="D85" s="267"/>
      <c r="E85" s="258"/>
      <c r="F85" s="77">
        <v>0</v>
      </c>
      <c r="G85" s="77">
        <v>0</v>
      </c>
      <c r="H85" s="78">
        <v>572.72</v>
      </c>
      <c r="I85" s="79">
        <f t="shared" si="10"/>
        <v>0</v>
      </c>
    </row>
    <row r="86" spans="1:9" s="116" customFormat="1" x14ac:dyDescent="0.25">
      <c r="A86" s="257">
        <v>3239</v>
      </c>
      <c r="B86" s="258"/>
      <c r="C86" s="257" t="s">
        <v>70</v>
      </c>
      <c r="D86" s="267"/>
      <c r="E86" s="258"/>
      <c r="F86" s="77">
        <v>0</v>
      </c>
      <c r="G86" s="77">
        <v>0</v>
      </c>
      <c r="H86" s="78">
        <v>399.38</v>
      </c>
      <c r="I86" s="79">
        <f t="shared" si="10"/>
        <v>0</v>
      </c>
    </row>
    <row r="87" spans="1:9" x14ac:dyDescent="0.25">
      <c r="A87" s="264">
        <v>42</v>
      </c>
      <c r="B87" s="265"/>
      <c r="C87" s="264" t="s">
        <v>83</v>
      </c>
      <c r="D87" s="272"/>
      <c r="E87" s="265"/>
      <c r="F87" s="75">
        <f>SUM(F88:F88)</f>
        <v>0</v>
      </c>
      <c r="G87" s="75">
        <f>SUM(G88:G88)</f>
        <v>0</v>
      </c>
      <c r="H87" s="75">
        <f>SUM(H88:H88)</f>
        <v>149</v>
      </c>
      <c r="I87" s="76">
        <f t="shared" ref="I87:I92" si="11">+IFERROR(H87/G87,)</f>
        <v>0</v>
      </c>
    </row>
    <row r="88" spans="1:9" x14ac:dyDescent="0.25">
      <c r="A88" s="257">
        <v>4221</v>
      </c>
      <c r="B88" s="258"/>
      <c r="C88" s="257" t="s">
        <v>85</v>
      </c>
      <c r="D88" s="267"/>
      <c r="E88" s="258"/>
      <c r="F88" s="77">
        <v>0</v>
      </c>
      <c r="G88" s="77">
        <v>0</v>
      </c>
      <c r="H88" s="78">
        <v>149</v>
      </c>
      <c r="I88" s="79">
        <f t="shared" si="11"/>
        <v>0</v>
      </c>
    </row>
    <row r="89" spans="1:9" ht="24.95" customHeight="1" x14ac:dyDescent="0.25">
      <c r="A89" s="269" t="s">
        <v>134</v>
      </c>
      <c r="B89" s="270"/>
      <c r="C89" s="269" t="s">
        <v>135</v>
      </c>
      <c r="D89" s="271"/>
      <c r="E89" s="270"/>
      <c r="F89" s="93">
        <f>F90+F98+F108</f>
        <v>238442</v>
      </c>
      <c r="G89" s="93">
        <f>G90+G98+G108</f>
        <v>238442</v>
      </c>
      <c r="H89" s="93">
        <f>H90+H98+H108</f>
        <v>136605.22</v>
      </c>
      <c r="I89" s="94">
        <f t="shared" si="11"/>
        <v>0.57290754145662259</v>
      </c>
    </row>
    <row r="90" spans="1:9" ht="20.100000000000001" customHeight="1" x14ac:dyDescent="0.25">
      <c r="A90" s="262" t="s">
        <v>126</v>
      </c>
      <c r="B90" s="262"/>
      <c r="C90" s="263" t="s">
        <v>127</v>
      </c>
      <c r="D90" s="263"/>
      <c r="E90" s="263"/>
      <c r="F90" s="96">
        <f>F91+F96</f>
        <v>188200</v>
      </c>
      <c r="G90" s="96">
        <f>G91+G96</f>
        <v>188200</v>
      </c>
      <c r="H90" s="96">
        <f>H91+H96</f>
        <v>103729.17</v>
      </c>
      <c r="I90" s="97">
        <f t="shared" si="11"/>
        <v>0.55116455897980865</v>
      </c>
    </row>
    <row r="91" spans="1:9" x14ac:dyDescent="0.25">
      <c r="A91" s="264">
        <v>31</v>
      </c>
      <c r="B91" s="265"/>
      <c r="C91" s="264" t="s">
        <v>5</v>
      </c>
      <c r="D91" s="272"/>
      <c r="E91" s="265"/>
      <c r="F91" s="80">
        <f>SUM(F92:F95)</f>
        <v>186700</v>
      </c>
      <c r="G91" s="80">
        <f>SUM(G92:G95)</f>
        <v>186700</v>
      </c>
      <c r="H91" s="80">
        <f>SUM(H92:H95)</f>
        <v>102990.18</v>
      </c>
      <c r="I91" s="76">
        <f t="shared" si="11"/>
        <v>0.55163460096411354</v>
      </c>
    </row>
    <row r="92" spans="1:9" x14ac:dyDescent="0.25">
      <c r="A92" s="257">
        <v>3111</v>
      </c>
      <c r="B92" s="258"/>
      <c r="C92" s="257" t="s">
        <v>22</v>
      </c>
      <c r="D92" s="267"/>
      <c r="E92" s="258"/>
      <c r="F92" s="77">
        <v>150000</v>
      </c>
      <c r="G92" s="77">
        <v>150000</v>
      </c>
      <c r="H92" s="78">
        <v>83972.41</v>
      </c>
      <c r="I92" s="79">
        <f t="shared" si="11"/>
        <v>0.55981606666666672</v>
      </c>
    </row>
    <row r="93" spans="1:9" s="116" customFormat="1" x14ac:dyDescent="0.25">
      <c r="A93" s="257">
        <v>3113</v>
      </c>
      <c r="B93" s="258"/>
      <c r="C93" s="257" t="s">
        <v>198</v>
      </c>
      <c r="D93" s="267"/>
      <c r="E93" s="258"/>
      <c r="F93" s="77">
        <v>5000</v>
      </c>
      <c r="G93" s="77">
        <v>5000</v>
      </c>
      <c r="H93" s="78">
        <v>2332.12</v>
      </c>
      <c r="I93" s="79">
        <f t="shared" ref="I93:I97" si="12">+IFERROR(H93/G93,)</f>
        <v>0.46642400000000001</v>
      </c>
    </row>
    <row r="94" spans="1:9" x14ac:dyDescent="0.25">
      <c r="A94" s="273">
        <v>3121</v>
      </c>
      <c r="B94" s="273"/>
      <c r="C94" s="273" t="s">
        <v>49</v>
      </c>
      <c r="D94" s="273"/>
      <c r="E94" s="273"/>
      <c r="F94" s="77">
        <v>6200</v>
      </c>
      <c r="G94" s="77">
        <v>6200</v>
      </c>
      <c r="H94" s="78">
        <v>2441.44</v>
      </c>
      <c r="I94" s="79">
        <f t="shared" si="12"/>
        <v>0.39378064516129035</v>
      </c>
    </row>
    <row r="95" spans="1:9" x14ac:dyDescent="0.25">
      <c r="A95" s="257">
        <v>3132</v>
      </c>
      <c r="B95" s="258"/>
      <c r="C95" s="257" t="s">
        <v>51</v>
      </c>
      <c r="D95" s="267"/>
      <c r="E95" s="258"/>
      <c r="F95" s="77">
        <v>25500</v>
      </c>
      <c r="G95" s="77">
        <v>25500</v>
      </c>
      <c r="H95" s="78">
        <v>14244.21</v>
      </c>
      <c r="I95" s="79">
        <f t="shared" si="12"/>
        <v>0.55859647058823525</v>
      </c>
    </row>
    <row r="96" spans="1:9" x14ac:dyDescent="0.25">
      <c r="A96" s="268" t="s">
        <v>100</v>
      </c>
      <c r="B96" s="268"/>
      <c r="C96" s="268" t="s">
        <v>12</v>
      </c>
      <c r="D96" s="268"/>
      <c r="E96" s="268"/>
      <c r="F96" s="75">
        <f>F97</f>
        <v>1500</v>
      </c>
      <c r="G96" s="75">
        <f>G97</f>
        <v>1500</v>
      </c>
      <c r="H96" s="75">
        <f>H97</f>
        <v>738.99</v>
      </c>
      <c r="I96" s="76">
        <f t="shared" si="12"/>
        <v>0.49265999999999999</v>
      </c>
    </row>
    <row r="97" spans="1:9" x14ac:dyDescent="0.25">
      <c r="A97" s="257">
        <v>3212</v>
      </c>
      <c r="B97" s="258"/>
      <c r="C97" s="259" t="s">
        <v>122</v>
      </c>
      <c r="D97" s="260"/>
      <c r="E97" s="261"/>
      <c r="F97" s="77">
        <v>1500</v>
      </c>
      <c r="G97" s="77">
        <v>1500</v>
      </c>
      <c r="H97" s="78">
        <v>738.99</v>
      </c>
      <c r="I97" s="79">
        <f t="shared" si="12"/>
        <v>0.49265999999999999</v>
      </c>
    </row>
    <row r="98" spans="1:9" ht="18.75" customHeight="1" x14ac:dyDescent="0.25">
      <c r="A98" s="262" t="s">
        <v>172</v>
      </c>
      <c r="B98" s="262"/>
      <c r="C98" s="312" t="s">
        <v>133</v>
      </c>
      <c r="D98" s="312"/>
      <c r="E98" s="312"/>
      <c r="F98" s="98">
        <f>F99</f>
        <v>50242</v>
      </c>
      <c r="G98" s="98">
        <f>G99</f>
        <v>50242</v>
      </c>
      <c r="H98" s="98">
        <f>H99</f>
        <v>31776.050000000003</v>
      </c>
      <c r="I98" s="99">
        <f>+IFERROR(H98/G98,)</f>
        <v>0.63245989411249559</v>
      </c>
    </row>
    <row r="99" spans="1:9" ht="15" customHeight="1" x14ac:dyDescent="0.25">
      <c r="A99" s="264" t="s">
        <v>100</v>
      </c>
      <c r="B99" s="265"/>
      <c r="C99" s="264" t="s">
        <v>12</v>
      </c>
      <c r="D99" s="272"/>
      <c r="E99" s="265"/>
      <c r="F99" s="75">
        <f>SUM(F100:F107)</f>
        <v>50242</v>
      </c>
      <c r="G99" s="75">
        <f>SUM(G100:G107)</f>
        <v>50242</v>
      </c>
      <c r="H99" s="75">
        <f>SUM(H100:H107)</f>
        <v>31776.050000000003</v>
      </c>
      <c r="I99" s="76">
        <f>+IFERROR(H99/G99,)</f>
        <v>0.63245989411249559</v>
      </c>
    </row>
    <row r="100" spans="1:9" x14ac:dyDescent="0.25">
      <c r="A100" s="257" t="s">
        <v>103</v>
      </c>
      <c r="B100" s="258"/>
      <c r="C100" s="257" t="s">
        <v>157</v>
      </c>
      <c r="D100" s="267"/>
      <c r="E100" s="258"/>
      <c r="F100" s="77">
        <v>1965</v>
      </c>
      <c r="G100" s="77">
        <v>1965</v>
      </c>
      <c r="H100" s="78">
        <v>804.3</v>
      </c>
      <c r="I100" s="79">
        <f>+IFERROR(H100/G100,)</f>
        <v>0.40931297709923664</v>
      </c>
    </row>
    <row r="101" spans="1:9" x14ac:dyDescent="0.25">
      <c r="A101" s="83">
        <v>3222</v>
      </c>
      <c r="B101" s="84"/>
      <c r="C101" s="257" t="s">
        <v>56</v>
      </c>
      <c r="D101" s="267"/>
      <c r="E101" s="258"/>
      <c r="F101" s="77">
        <v>32000</v>
      </c>
      <c r="G101" s="77">
        <v>32000</v>
      </c>
      <c r="H101" s="78">
        <v>23151.88</v>
      </c>
      <c r="I101" s="79">
        <f t="shared" ref="I101:I107" si="13">+IFERROR(H101/G101,)</f>
        <v>0.72349625000000006</v>
      </c>
    </row>
    <row r="102" spans="1:9" x14ac:dyDescent="0.25">
      <c r="A102" s="83">
        <v>3225</v>
      </c>
      <c r="B102" s="84"/>
      <c r="C102" s="257" t="s">
        <v>106</v>
      </c>
      <c r="D102" s="267"/>
      <c r="E102" s="258"/>
      <c r="F102" s="77">
        <v>1000</v>
      </c>
      <c r="G102" s="77">
        <v>1000</v>
      </c>
      <c r="H102" s="78">
        <v>0</v>
      </c>
      <c r="I102" s="79">
        <f t="shared" si="13"/>
        <v>0</v>
      </c>
    </row>
    <row r="103" spans="1:9" x14ac:dyDescent="0.25">
      <c r="A103" s="257">
        <v>3227</v>
      </c>
      <c r="B103" s="258"/>
      <c r="C103" s="257" t="s">
        <v>136</v>
      </c>
      <c r="D103" s="267"/>
      <c r="E103" s="258"/>
      <c r="F103" s="77">
        <v>200</v>
      </c>
      <c r="G103" s="77">
        <v>200</v>
      </c>
      <c r="H103" s="78">
        <v>189.74</v>
      </c>
      <c r="I103" s="79">
        <f t="shared" si="13"/>
        <v>0.9487000000000001</v>
      </c>
    </row>
    <row r="104" spans="1:9" x14ac:dyDescent="0.25">
      <c r="A104" s="257">
        <v>3232</v>
      </c>
      <c r="B104" s="258"/>
      <c r="C104" s="257" t="s">
        <v>63</v>
      </c>
      <c r="D104" s="267"/>
      <c r="E104" s="258"/>
      <c r="F104" s="77">
        <v>14377</v>
      </c>
      <c r="G104" s="77">
        <v>14377</v>
      </c>
      <c r="H104" s="78">
        <v>3862.5</v>
      </c>
      <c r="I104" s="79">
        <f t="shared" si="13"/>
        <v>0.26865827363149475</v>
      </c>
    </row>
    <row r="105" spans="1:9" s="116" customFormat="1" x14ac:dyDescent="0.25">
      <c r="A105" s="257">
        <v>3233</v>
      </c>
      <c r="B105" s="258"/>
      <c r="C105" s="257" t="s">
        <v>64</v>
      </c>
      <c r="D105" s="267"/>
      <c r="E105" s="258"/>
      <c r="F105" s="77">
        <v>0</v>
      </c>
      <c r="G105" s="77">
        <v>0</v>
      </c>
      <c r="H105" s="78">
        <v>822.5</v>
      </c>
      <c r="I105" s="79">
        <f t="shared" si="13"/>
        <v>0</v>
      </c>
    </row>
    <row r="106" spans="1:9" x14ac:dyDescent="0.25">
      <c r="A106" s="257">
        <v>3236</v>
      </c>
      <c r="B106" s="258"/>
      <c r="C106" s="257" t="s">
        <v>67</v>
      </c>
      <c r="D106" s="267"/>
      <c r="E106" s="258"/>
      <c r="F106" s="77">
        <v>700</v>
      </c>
      <c r="G106" s="77">
        <v>700</v>
      </c>
      <c r="H106" s="78">
        <v>556.25</v>
      </c>
      <c r="I106" s="79">
        <f t="shared" si="13"/>
        <v>0.7946428571428571</v>
      </c>
    </row>
    <row r="107" spans="1:9" x14ac:dyDescent="0.25">
      <c r="A107" s="257">
        <v>3237</v>
      </c>
      <c r="B107" s="258"/>
      <c r="C107" s="257" t="s">
        <v>68</v>
      </c>
      <c r="D107" s="267"/>
      <c r="E107" s="258"/>
      <c r="F107" s="77">
        <v>0</v>
      </c>
      <c r="G107" s="77">
        <v>0</v>
      </c>
      <c r="H107" s="78">
        <v>2388.88</v>
      </c>
      <c r="I107" s="79">
        <f t="shared" si="13"/>
        <v>0</v>
      </c>
    </row>
    <row r="108" spans="1:9" s="116" customFormat="1" ht="20.100000000000001" customHeight="1" x14ac:dyDescent="0.25">
      <c r="A108" s="262" t="s">
        <v>161</v>
      </c>
      <c r="B108" s="262"/>
      <c r="C108" s="263" t="s">
        <v>131</v>
      </c>
      <c r="D108" s="263"/>
      <c r="E108" s="263"/>
      <c r="F108" s="96">
        <f>F109</f>
        <v>0</v>
      </c>
      <c r="G108" s="96">
        <f>G109</f>
        <v>0</v>
      </c>
      <c r="H108" s="96">
        <f t="shared" ref="H108" si="14">H109</f>
        <v>1100</v>
      </c>
      <c r="I108" s="97">
        <f t="shared" ref="I108:I118" si="15">+IFERROR(H108/G108,)</f>
        <v>0</v>
      </c>
    </row>
    <row r="109" spans="1:9" s="116" customFormat="1" ht="15" customHeight="1" x14ac:dyDescent="0.25">
      <c r="A109" s="268" t="s">
        <v>100</v>
      </c>
      <c r="B109" s="268"/>
      <c r="C109" s="268" t="s">
        <v>12</v>
      </c>
      <c r="D109" s="268"/>
      <c r="E109" s="268"/>
      <c r="F109" s="75">
        <f>F110</f>
        <v>0</v>
      </c>
      <c r="G109" s="75">
        <f>G110</f>
        <v>0</v>
      </c>
      <c r="H109" s="75">
        <f>H110</f>
        <v>1100</v>
      </c>
      <c r="I109" s="76">
        <f t="shared" si="15"/>
        <v>0</v>
      </c>
    </row>
    <row r="110" spans="1:9" s="116" customFormat="1" ht="15" customHeight="1" x14ac:dyDescent="0.25">
      <c r="A110" s="257">
        <v>3236</v>
      </c>
      <c r="B110" s="258"/>
      <c r="C110" s="259" t="s">
        <v>67</v>
      </c>
      <c r="D110" s="260"/>
      <c r="E110" s="261"/>
      <c r="F110" s="77">
        <v>0</v>
      </c>
      <c r="G110" s="77">
        <v>0</v>
      </c>
      <c r="H110" s="78">
        <v>1100</v>
      </c>
      <c r="I110" s="79">
        <f t="shared" si="15"/>
        <v>0</v>
      </c>
    </row>
    <row r="111" spans="1:9" ht="24.95" customHeight="1" x14ac:dyDescent="0.25">
      <c r="A111" s="300" t="s">
        <v>137</v>
      </c>
      <c r="B111" s="300"/>
      <c r="C111" s="300" t="s">
        <v>138</v>
      </c>
      <c r="D111" s="300"/>
      <c r="E111" s="300"/>
      <c r="F111" s="93">
        <f t="shared" ref="F111:H113" si="16">F112</f>
        <v>0</v>
      </c>
      <c r="G111" s="93">
        <f t="shared" si="16"/>
        <v>185851</v>
      </c>
      <c r="H111" s="93">
        <f t="shared" si="16"/>
        <v>20381.84</v>
      </c>
      <c r="I111" s="94">
        <f t="shared" si="15"/>
        <v>0.10966763697800927</v>
      </c>
    </row>
    <row r="112" spans="1:9" ht="20.100000000000001" customHeight="1" x14ac:dyDescent="0.25">
      <c r="A112" s="262" t="s">
        <v>126</v>
      </c>
      <c r="B112" s="262"/>
      <c r="C112" s="263" t="s">
        <v>127</v>
      </c>
      <c r="D112" s="263"/>
      <c r="E112" s="263"/>
      <c r="F112" s="96">
        <f t="shared" si="16"/>
        <v>0</v>
      </c>
      <c r="G112" s="96">
        <f t="shared" si="16"/>
        <v>185851</v>
      </c>
      <c r="H112" s="96">
        <f t="shared" si="16"/>
        <v>20381.84</v>
      </c>
      <c r="I112" s="97">
        <f t="shared" si="15"/>
        <v>0.10966763697800927</v>
      </c>
    </row>
    <row r="113" spans="1:9" x14ac:dyDescent="0.25">
      <c r="A113" s="268">
        <v>32</v>
      </c>
      <c r="B113" s="268"/>
      <c r="C113" s="268" t="s">
        <v>12</v>
      </c>
      <c r="D113" s="268"/>
      <c r="E113" s="268"/>
      <c r="F113" s="75">
        <f t="shared" si="16"/>
        <v>0</v>
      </c>
      <c r="G113" s="75">
        <f t="shared" si="16"/>
        <v>185851</v>
      </c>
      <c r="H113" s="75">
        <f t="shared" si="16"/>
        <v>20381.84</v>
      </c>
      <c r="I113" s="76">
        <f t="shared" si="15"/>
        <v>0.10966763697800927</v>
      </c>
    </row>
    <row r="114" spans="1:9" x14ac:dyDescent="0.25">
      <c r="A114" s="257">
        <v>3232</v>
      </c>
      <c r="B114" s="258"/>
      <c r="C114" s="273" t="s">
        <v>63</v>
      </c>
      <c r="D114" s="273"/>
      <c r="E114" s="273"/>
      <c r="F114" s="77">
        <v>0</v>
      </c>
      <c r="G114" s="77">
        <v>185851</v>
      </c>
      <c r="H114" s="78">
        <v>20381.84</v>
      </c>
      <c r="I114" s="79">
        <f t="shared" si="15"/>
        <v>0.10966763697800927</v>
      </c>
    </row>
    <row r="115" spans="1:9" ht="24.95" customHeight="1" x14ac:dyDescent="0.25">
      <c r="A115" s="300" t="s">
        <v>139</v>
      </c>
      <c r="B115" s="300"/>
      <c r="C115" s="300" t="s">
        <v>140</v>
      </c>
      <c r="D115" s="300"/>
      <c r="E115" s="300"/>
      <c r="F115" s="93">
        <f t="shared" ref="F115:H115" si="17">F116</f>
        <v>37600</v>
      </c>
      <c r="G115" s="93">
        <f t="shared" si="17"/>
        <v>37600</v>
      </c>
      <c r="H115" s="93">
        <f t="shared" si="17"/>
        <v>17151.740000000002</v>
      </c>
      <c r="I115" s="94">
        <f t="shared" si="15"/>
        <v>0.45616329787234045</v>
      </c>
    </row>
    <row r="116" spans="1:9" ht="20.100000000000001" customHeight="1" x14ac:dyDescent="0.25">
      <c r="A116" s="262" t="s">
        <v>126</v>
      </c>
      <c r="B116" s="262"/>
      <c r="C116" s="263" t="s">
        <v>127</v>
      </c>
      <c r="D116" s="263"/>
      <c r="E116" s="263"/>
      <c r="F116" s="96">
        <f>F117+F121</f>
        <v>37600</v>
      </c>
      <c r="G116" s="96">
        <f>G117+G121</f>
        <v>37600</v>
      </c>
      <c r="H116" s="96">
        <f>H117+H121</f>
        <v>17151.740000000002</v>
      </c>
      <c r="I116" s="97">
        <f t="shared" si="15"/>
        <v>0.45616329787234045</v>
      </c>
    </row>
    <row r="117" spans="1:9" x14ac:dyDescent="0.25">
      <c r="A117" s="268">
        <v>31</v>
      </c>
      <c r="B117" s="268"/>
      <c r="C117" s="268" t="s">
        <v>5</v>
      </c>
      <c r="D117" s="268"/>
      <c r="E117" s="268"/>
      <c r="F117" s="75">
        <f>SUM(F118:F120)</f>
        <v>37000</v>
      </c>
      <c r="G117" s="75">
        <f>SUM(G118:G120)</f>
        <v>37000</v>
      </c>
      <c r="H117" s="75">
        <f>SUM(H118:H120)</f>
        <v>16884.66</v>
      </c>
      <c r="I117" s="76">
        <f t="shared" si="15"/>
        <v>0.45634216216216217</v>
      </c>
    </row>
    <row r="118" spans="1:9" x14ac:dyDescent="0.25">
      <c r="A118" s="257">
        <v>3111</v>
      </c>
      <c r="B118" s="258"/>
      <c r="C118" s="257" t="s">
        <v>22</v>
      </c>
      <c r="D118" s="267"/>
      <c r="E118" s="258"/>
      <c r="F118" s="77">
        <v>33500</v>
      </c>
      <c r="G118" s="77">
        <v>33500</v>
      </c>
      <c r="H118" s="78">
        <v>15744.76</v>
      </c>
      <c r="I118" s="79">
        <f t="shared" si="15"/>
        <v>0.46999283582089552</v>
      </c>
    </row>
    <row r="119" spans="1:9" x14ac:dyDescent="0.25">
      <c r="A119" s="257">
        <v>3121</v>
      </c>
      <c r="B119" s="258"/>
      <c r="C119" s="257" t="s">
        <v>49</v>
      </c>
      <c r="D119" s="267"/>
      <c r="E119" s="258"/>
      <c r="F119" s="77">
        <v>1000</v>
      </c>
      <c r="G119" s="77">
        <v>1000</v>
      </c>
      <c r="H119" s="78">
        <v>400</v>
      </c>
      <c r="I119" s="79">
        <f t="shared" ref="I119:I122" si="18">+IFERROR(H119/G119,)</f>
        <v>0.4</v>
      </c>
    </row>
    <row r="120" spans="1:9" x14ac:dyDescent="0.25">
      <c r="A120" s="257">
        <v>3132</v>
      </c>
      <c r="B120" s="258"/>
      <c r="C120" s="257" t="s">
        <v>51</v>
      </c>
      <c r="D120" s="267"/>
      <c r="E120" s="258"/>
      <c r="F120" s="77">
        <v>2500</v>
      </c>
      <c r="G120" s="77">
        <v>2500</v>
      </c>
      <c r="H120" s="78">
        <v>739.9</v>
      </c>
      <c r="I120" s="79">
        <f t="shared" si="18"/>
        <v>0.29596</v>
      </c>
    </row>
    <row r="121" spans="1:9" x14ac:dyDescent="0.25">
      <c r="A121" s="268" t="s">
        <v>100</v>
      </c>
      <c r="B121" s="268"/>
      <c r="C121" s="268" t="s">
        <v>12</v>
      </c>
      <c r="D121" s="268"/>
      <c r="E121" s="268"/>
      <c r="F121" s="75">
        <f>F122</f>
        <v>600</v>
      </c>
      <c r="G121" s="75">
        <f>G122</f>
        <v>600</v>
      </c>
      <c r="H121" s="75">
        <f>H122</f>
        <v>267.08</v>
      </c>
      <c r="I121" s="76">
        <f t="shared" si="18"/>
        <v>0.44513333333333333</v>
      </c>
    </row>
    <row r="122" spans="1:9" x14ac:dyDescent="0.25">
      <c r="A122" s="257">
        <v>3212</v>
      </c>
      <c r="B122" s="258"/>
      <c r="C122" s="259" t="s">
        <v>122</v>
      </c>
      <c r="D122" s="260"/>
      <c r="E122" s="261"/>
      <c r="F122" s="77">
        <v>600</v>
      </c>
      <c r="G122" s="77">
        <v>600</v>
      </c>
      <c r="H122" s="78">
        <v>267.08</v>
      </c>
      <c r="I122" s="79">
        <f t="shared" si="18"/>
        <v>0.44513333333333333</v>
      </c>
    </row>
    <row r="123" spans="1:9" ht="24.95" customHeight="1" x14ac:dyDescent="0.25">
      <c r="A123" s="300" t="s">
        <v>141</v>
      </c>
      <c r="B123" s="300"/>
      <c r="C123" s="300" t="s">
        <v>142</v>
      </c>
      <c r="D123" s="300"/>
      <c r="E123" s="300"/>
      <c r="F123" s="93">
        <f>F124+F132</f>
        <v>301050</v>
      </c>
      <c r="G123" s="93">
        <f>G124+G132</f>
        <v>301050</v>
      </c>
      <c r="H123" s="93">
        <f>H124+H132</f>
        <v>128575.93000000002</v>
      </c>
      <c r="I123" s="94">
        <f>+IFERROR(H123/G123,)</f>
        <v>0.42709161268892221</v>
      </c>
    </row>
    <row r="124" spans="1:9" ht="20.100000000000001" customHeight="1" x14ac:dyDescent="0.25">
      <c r="A124" s="262" t="s">
        <v>126</v>
      </c>
      <c r="B124" s="262"/>
      <c r="C124" s="263" t="s">
        <v>127</v>
      </c>
      <c r="D124" s="263"/>
      <c r="E124" s="263"/>
      <c r="F124" s="96">
        <f>F125+F129</f>
        <v>232114</v>
      </c>
      <c r="G124" s="96">
        <f>G125+G129</f>
        <v>232114</v>
      </c>
      <c r="H124" s="96">
        <f>H125+H129</f>
        <v>86535.090000000011</v>
      </c>
      <c r="I124" s="97">
        <f>+IFERROR(H124/G124,)</f>
        <v>0.37281288504786447</v>
      </c>
    </row>
    <row r="125" spans="1:9" x14ac:dyDescent="0.25">
      <c r="A125" s="268">
        <v>31</v>
      </c>
      <c r="B125" s="268"/>
      <c r="C125" s="268" t="s">
        <v>5</v>
      </c>
      <c r="D125" s="268"/>
      <c r="E125" s="268"/>
      <c r="F125" s="75">
        <f>SUM(F126:F128)</f>
        <v>227614</v>
      </c>
      <c r="G125" s="75">
        <f>SUM(G126:G128)</f>
        <v>227614</v>
      </c>
      <c r="H125" s="75">
        <f>SUM(H126:H128)</f>
        <v>83053.070000000007</v>
      </c>
      <c r="I125" s="76">
        <f>+IFERROR(H125/G125,)</f>
        <v>0.36488559578936275</v>
      </c>
    </row>
    <row r="126" spans="1:9" x14ac:dyDescent="0.25">
      <c r="A126" s="257">
        <v>3111</v>
      </c>
      <c r="B126" s="258"/>
      <c r="C126" s="257" t="s">
        <v>22</v>
      </c>
      <c r="D126" s="267"/>
      <c r="E126" s="258"/>
      <c r="F126" s="77">
        <v>182545</v>
      </c>
      <c r="G126" s="77">
        <v>182545</v>
      </c>
      <c r="H126" s="78">
        <v>66219.05</v>
      </c>
      <c r="I126" s="79">
        <f t="shared" ref="I126:I131" si="19">+IFERROR(H126/G126,)</f>
        <v>0.36275466323372318</v>
      </c>
    </row>
    <row r="127" spans="1:9" x14ac:dyDescent="0.25">
      <c r="A127" s="273">
        <v>3121</v>
      </c>
      <c r="B127" s="273"/>
      <c r="C127" s="273" t="s">
        <v>49</v>
      </c>
      <c r="D127" s="273"/>
      <c r="E127" s="273"/>
      <c r="F127" s="77">
        <v>14900</v>
      </c>
      <c r="G127" s="77">
        <v>14900</v>
      </c>
      <c r="H127" s="78">
        <v>5900</v>
      </c>
      <c r="I127" s="79">
        <f t="shared" si="19"/>
        <v>0.39597315436241609</v>
      </c>
    </row>
    <row r="128" spans="1:9" x14ac:dyDescent="0.25">
      <c r="A128" s="83">
        <v>3132</v>
      </c>
      <c r="B128" s="84"/>
      <c r="C128" s="257" t="s">
        <v>51</v>
      </c>
      <c r="D128" s="267"/>
      <c r="E128" s="258"/>
      <c r="F128" s="77">
        <v>30169</v>
      </c>
      <c r="G128" s="77">
        <v>30169</v>
      </c>
      <c r="H128" s="78">
        <v>10934.02</v>
      </c>
      <c r="I128" s="79">
        <f t="shared" si="19"/>
        <v>0.36242566873280524</v>
      </c>
    </row>
    <row r="129" spans="1:9" x14ac:dyDescent="0.25">
      <c r="A129" s="268" t="s">
        <v>100</v>
      </c>
      <c r="B129" s="268"/>
      <c r="C129" s="268" t="s">
        <v>12</v>
      </c>
      <c r="D129" s="268"/>
      <c r="E129" s="268"/>
      <c r="F129" s="75">
        <f>SUM(F130:F131)</f>
        <v>4500</v>
      </c>
      <c r="G129" s="75">
        <f>SUM(G130:G131)</f>
        <v>4500</v>
      </c>
      <c r="H129" s="75">
        <f t="shared" ref="H129" si="20">SUM(H130:H131)</f>
        <v>3482.02</v>
      </c>
      <c r="I129" s="76">
        <f t="shared" si="19"/>
        <v>0.77378222222222226</v>
      </c>
    </row>
    <row r="130" spans="1:9" x14ac:dyDescent="0.25">
      <c r="A130" s="257">
        <v>3212</v>
      </c>
      <c r="B130" s="258"/>
      <c r="C130" s="259" t="s">
        <v>122</v>
      </c>
      <c r="D130" s="260"/>
      <c r="E130" s="261"/>
      <c r="F130" s="77">
        <v>2500</v>
      </c>
      <c r="G130" s="77">
        <v>2500</v>
      </c>
      <c r="H130" s="78">
        <v>1282.02</v>
      </c>
      <c r="I130" s="79">
        <f t="shared" si="19"/>
        <v>0.51280800000000004</v>
      </c>
    </row>
    <row r="131" spans="1:9" s="116" customFormat="1" x14ac:dyDescent="0.25">
      <c r="A131" s="257">
        <v>3236</v>
      </c>
      <c r="B131" s="258"/>
      <c r="C131" s="259" t="s">
        <v>67</v>
      </c>
      <c r="D131" s="260"/>
      <c r="E131" s="261"/>
      <c r="F131" s="77">
        <v>2000</v>
      </c>
      <c r="G131" s="77">
        <v>2000</v>
      </c>
      <c r="H131" s="78">
        <v>2200</v>
      </c>
      <c r="I131" s="79">
        <f t="shared" si="19"/>
        <v>1.1000000000000001</v>
      </c>
    </row>
    <row r="132" spans="1:9" ht="20.100000000000001" customHeight="1" x14ac:dyDescent="0.25">
      <c r="A132" s="262" t="s">
        <v>207</v>
      </c>
      <c r="B132" s="262"/>
      <c r="C132" s="263" t="s">
        <v>208</v>
      </c>
      <c r="D132" s="263"/>
      <c r="E132" s="263"/>
      <c r="F132" s="96">
        <f>F133+F136</f>
        <v>68936</v>
      </c>
      <c r="G132" s="96">
        <f>G133+G136</f>
        <v>68936</v>
      </c>
      <c r="H132" s="96">
        <f>H133+H136</f>
        <v>42040.840000000004</v>
      </c>
      <c r="I132" s="97">
        <f>+IFERROR(H132/G132,)</f>
        <v>0.60985319716838815</v>
      </c>
    </row>
    <row r="133" spans="1:9" x14ac:dyDescent="0.25">
      <c r="A133" s="268">
        <v>31</v>
      </c>
      <c r="B133" s="268"/>
      <c r="C133" s="268" t="s">
        <v>5</v>
      </c>
      <c r="D133" s="268"/>
      <c r="E133" s="268"/>
      <c r="F133" s="75">
        <f>SUM(F134:F135)</f>
        <v>66936</v>
      </c>
      <c r="G133" s="75">
        <f>SUM(G134:G135)</f>
        <v>66936</v>
      </c>
      <c r="H133" s="75">
        <f>SUM(H134:H135)</f>
        <v>41948.54</v>
      </c>
      <c r="I133" s="76">
        <f>+IFERROR(H133/G133,)</f>
        <v>0.62669624716146766</v>
      </c>
    </row>
    <row r="134" spans="1:9" x14ac:dyDescent="0.25">
      <c r="A134" s="257">
        <v>3111</v>
      </c>
      <c r="B134" s="258"/>
      <c r="C134" s="257" t="s">
        <v>22</v>
      </c>
      <c r="D134" s="267"/>
      <c r="E134" s="258"/>
      <c r="F134" s="77">
        <v>57456</v>
      </c>
      <c r="G134" s="77">
        <v>57456</v>
      </c>
      <c r="H134" s="78">
        <v>36000</v>
      </c>
      <c r="I134" s="79">
        <f>+IFERROR(H134/G134,)</f>
        <v>0.62656641604010022</v>
      </c>
    </row>
    <row r="135" spans="1:9" x14ac:dyDescent="0.25">
      <c r="A135" s="257">
        <v>3132</v>
      </c>
      <c r="B135" s="258"/>
      <c r="C135" s="257" t="s">
        <v>51</v>
      </c>
      <c r="D135" s="267"/>
      <c r="E135" s="258"/>
      <c r="F135" s="77">
        <v>9480</v>
      </c>
      <c r="G135" s="77">
        <v>9480</v>
      </c>
      <c r="H135" s="78">
        <v>5948.54</v>
      </c>
      <c r="I135" s="79">
        <f t="shared" ref="I135:I137" si="21">+IFERROR(H135/G135,)</f>
        <v>0.62748312236286918</v>
      </c>
    </row>
    <row r="136" spans="1:9" ht="15" customHeight="1" x14ac:dyDescent="0.25">
      <c r="A136" s="266" t="s">
        <v>100</v>
      </c>
      <c r="B136" s="266"/>
      <c r="C136" s="266" t="s">
        <v>12</v>
      </c>
      <c r="D136" s="266"/>
      <c r="E136" s="266"/>
      <c r="F136" s="115">
        <f>F137</f>
        <v>2000</v>
      </c>
      <c r="G136" s="115">
        <f>G137</f>
        <v>2000</v>
      </c>
      <c r="H136" s="115">
        <f>H137</f>
        <v>92.3</v>
      </c>
      <c r="I136" s="76">
        <f t="shared" si="21"/>
        <v>4.6149999999999997E-2</v>
      </c>
    </row>
    <row r="137" spans="1:9" ht="15" customHeight="1" x14ac:dyDescent="0.25">
      <c r="A137" s="257">
        <v>3212</v>
      </c>
      <c r="B137" s="258"/>
      <c r="C137" s="259" t="s">
        <v>122</v>
      </c>
      <c r="D137" s="260"/>
      <c r="E137" s="261"/>
      <c r="F137" s="77">
        <v>2000</v>
      </c>
      <c r="G137" s="77">
        <v>2000</v>
      </c>
      <c r="H137" s="78">
        <v>92.3</v>
      </c>
      <c r="I137" s="79">
        <f t="shared" si="21"/>
        <v>4.6149999999999997E-2</v>
      </c>
    </row>
    <row r="138" spans="1:9" ht="24.95" customHeight="1" x14ac:dyDescent="0.25">
      <c r="A138" s="300" t="s">
        <v>143</v>
      </c>
      <c r="B138" s="300"/>
      <c r="C138" s="300" t="s">
        <v>144</v>
      </c>
      <c r="D138" s="300"/>
      <c r="E138" s="300"/>
      <c r="F138" s="93">
        <f t="shared" ref="F138:H140" si="22">F139</f>
        <v>45000</v>
      </c>
      <c r="G138" s="93">
        <f t="shared" si="22"/>
        <v>45000</v>
      </c>
      <c r="H138" s="93">
        <f t="shared" si="22"/>
        <v>0</v>
      </c>
      <c r="I138" s="94">
        <f t="shared" ref="I138:I157" si="23">+IFERROR(H138/G138,)</f>
        <v>0</v>
      </c>
    </row>
    <row r="139" spans="1:9" ht="20.100000000000001" customHeight="1" x14ac:dyDescent="0.25">
      <c r="A139" s="262" t="s">
        <v>173</v>
      </c>
      <c r="B139" s="262"/>
      <c r="C139" s="263" t="s">
        <v>133</v>
      </c>
      <c r="D139" s="263"/>
      <c r="E139" s="263"/>
      <c r="F139" s="96">
        <f t="shared" si="22"/>
        <v>45000</v>
      </c>
      <c r="G139" s="96">
        <f t="shared" si="22"/>
        <v>45000</v>
      </c>
      <c r="H139" s="96">
        <f t="shared" si="22"/>
        <v>0</v>
      </c>
      <c r="I139" s="97">
        <f t="shared" si="23"/>
        <v>0</v>
      </c>
    </row>
    <row r="140" spans="1:9" x14ac:dyDescent="0.25">
      <c r="A140" s="268">
        <v>42</v>
      </c>
      <c r="B140" s="268"/>
      <c r="C140" s="264" t="s">
        <v>83</v>
      </c>
      <c r="D140" s="272"/>
      <c r="E140" s="265"/>
      <c r="F140" s="80">
        <f t="shared" si="22"/>
        <v>45000</v>
      </c>
      <c r="G140" s="80">
        <f t="shared" si="22"/>
        <v>45000</v>
      </c>
      <c r="H140" s="80">
        <f t="shared" si="22"/>
        <v>0</v>
      </c>
      <c r="I140" s="76">
        <f t="shared" si="23"/>
        <v>0</v>
      </c>
    </row>
    <row r="141" spans="1:9" x14ac:dyDescent="0.25">
      <c r="A141" s="257">
        <v>4241</v>
      </c>
      <c r="B141" s="258"/>
      <c r="C141" s="257" t="s">
        <v>145</v>
      </c>
      <c r="D141" s="267"/>
      <c r="E141" s="258"/>
      <c r="F141" s="77">
        <v>45000</v>
      </c>
      <c r="G141" s="77">
        <v>45000</v>
      </c>
      <c r="H141" s="78">
        <v>0</v>
      </c>
      <c r="I141" s="79">
        <f t="shared" si="23"/>
        <v>0</v>
      </c>
    </row>
    <row r="142" spans="1:9" ht="24.95" customHeight="1" x14ac:dyDescent="0.25">
      <c r="A142" s="300" t="s">
        <v>146</v>
      </c>
      <c r="B142" s="300"/>
      <c r="C142" s="300" t="s">
        <v>147</v>
      </c>
      <c r="D142" s="300"/>
      <c r="E142" s="300"/>
      <c r="F142" s="93">
        <f>F143+F146</f>
        <v>5800</v>
      </c>
      <c r="G142" s="93">
        <f>G143+G146</f>
        <v>5800</v>
      </c>
      <c r="H142" s="93">
        <f t="shared" ref="H142" si="24">H143+H146</f>
        <v>5214.29</v>
      </c>
      <c r="I142" s="94">
        <f t="shared" si="23"/>
        <v>0.89901551724137929</v>
      </c>
    </row>
    <row r="143" spans="1:9" ht="20.100000000000001" customHeight="1" x14ac:dyDescent="0.25">
      <c r="A143" s="262" t="s">
        <v>203</v>
      </c>
      <c r="B143" s="262"/>
      <c r="C143" s="263" t="s">
        <v>204</v>
      </c>
      <c r="D143" s="263"/>
      <c r="E143" s="263"/>
      <c r="F143" s="96">
        <f t="shared" ref="F143:H143" si="25">F144</f>
        <v>275</v>
      </c>
      <c r="G143" s="96">
        <f t="shared" si="25"/>
        <v>275</v>
      </c>
      <c r="H143" s="96">
        <f t="shared" si="25"/>
        <v>247.93</v>
      </c>
      <c r="I143" s="97">
        <f t="shared" si="23"/>
        <v>0.90156363636363634</v>
      </c>
    </row>
    <row r="144" spans="1:9" ht="21.75" customHeight="1" x14ac:dyDescent="0.25">
      <c r="A144" s="264">
        <v>32</v>
      </c>
      <c r="B144" s="265"/>
      <c r="C144" s="266" t="s">
        <v>12</v>
      </c>
      <c r="D144" s="266"/>
      <c r="E144" s="266"/>
      <c r="F144" s="80">
        <f>F145</f>
        <v>275</v>
      </c>
      <c r="G144" s="80">
        <f>G145</f>
        <v>275</v>
      </c>
      <c r="H144" s="80">
        <f>H145</f>
        <v>247.93</v>
      </c>
      <c r="I144" s="76">
        <f t="shared" si="23"/>
        <v>0.90156363636363634</v>
      </c>
    </row>
    <row r="145" spans="1:9" x14ac:dyDescent="0.25">
      <c r="A145" s="257">
        <v>3222</v>
      </c>
      <c r="B145" s="258"/>
      <c r="C145" s="257" t="s">
        <v>56</v>
      </c>
      <c r="D145" s="267"/>
      <c r="E145" s="258"/>
      <c r="F145" s="81">
        <v>275</v>
      </c>
      <c r="G145" s="81">
        <v>275</v>
      </c>
      <c r="H145" s="82">
        <v>247.93</v>
      </c>
      <c r="I145" s="79">
        <f t="shared" si="23"/>
        <v>0.90156363636363634</v>
      </c>
    </row>
    <row r="146" spans="1:9" s="116" customFormat="1" ht="20.100000000000001" customHeight="1" x14ac:dyDescent="0.25">
      <c r="A146" s="262" t="s">
        <v>206</v>
      </c>
      <c r="B146" s="262"/>
      <c r="C146" s="263" t="s">
        <v>209</v>
      </c>
      <c r="D146" s="263"/>
      <c r="E146" s="263"/>
      <c r="F146" s="96">
        <f t="shared" ref="F146:H146" si="26">F147</f>
        <v>5525</v>
      </c>
      <c r="G146" s="96">
        <f t="shared" si="26"/>
        <v>5525</v>
      </c>
      <c r="H146" s="96">
        <f t="shared" si="26"/>
        <v>4966.3599999999997</v>
      </c>
      <c r="I146" s="97">
        <f t="shared" si="23"/>
        <v>0.8988886877828054</v>
      </c>
    </row>
    <row r="147" spans="1:9" s="116" customFormat="1" ht="15" customHeight="1" x14ac:dyDescent="0.25">
      <c r="A147" s="264">
        <v>32</v>
      </c>
      <c r="B147" s="265"/>
      <c r="C147" s="266" t="s">
        <v>12</v>
      </c>
      <c r="D147" s="266"/>
      <c r="E147" s="266"/>
      <c r="F147" s="80">
        <f>F148</f>
        <v>5525</v>
      </c>
      <c r="G147" s="80">
        <f>G148</f>
        <v>5525</v>
      </c>
      <c r="H147" s="80">
        <f>H148</f>
        <v>4966.3599999999997</v>
      </c>
      <c r="I147" s="76">
        <f t="shared" si="23"/>
        <v>0.8988886877828054</v>
      </c>
    </row>
    <row r="148" spans="1:9" s="116" customFormat="1" ht="15" customHeight="1" x14ac:dyDescent="0.25">
      <c r="A148" s="257">
        <v>3222</v>
      </c>
      <c r="B148" s="258"/>
      <c r="C148" s="257" t="s">
        <v>56</v>
      </c>
      <c r="D148" s="267"/>
      <c r="E148" s="258"/>
      <c r="F148" s="81">
        <v>5525</v>
      </c>
      <c r="G148" s="81">
        <v>5525</v>
      </c>
      <c r="H148" s="82">
        <v>4966.3599999999997</v>
      </c>
      <c r="I148" s="79">
        <f t="shared" si="23"/>
        <v>0.8988886877828054</v>
      </c>
    </row>
    <row r="149" spans="1:9" ht="24.95" customHeight="1" x14ac:dyDescent="0.25">
      <c r="A149" s="300" t="s">
        <v>148</v>
      </c>
      <c r="B149" s="300"/>
      <c r="C149" s="300" t="s">
        <v>149</v>
      </c>
      <c r="D149" s="300"/>
      <c r="E149" s="300"/>
      <c r="F149" s="93">
        <f t="shared" ref="F149:H151" si="27">F150</f>
        <v>180000</v>
      </c>
      <c r="G149" s="93">
        <f t="shared" si="27"/>
        <v>180000</v>
      </c>
      <c r="H149" s="93">
        <f t="shared" si="27"/>
        <v>67621.210000000006</v>
      </c>
      <c r="I149" s="94">
        <f t="shared" si="23"/>
        <v>0.3756733888888889</v>
      </c>
    </row>
    <row r="150" spans="1:9" ht="20.100000000000001" customHeight="1" x14ac:dyDescent="0.25">
      <c r="A150" s="262" t="s">
        <v>173</v>
      </c>
      <c r="B150" s="262"/>
      <c r="C150" s="263" t="s">
        <v>133</v>
      </c>
      <c r="D150" s="263"/>
      <c r="E150" s="263"/>
      <c r="F150" s="96">
        <f t="shared" si="27"/>
        <v>180000</v>
      </c>
      <c r="G150" s="96">
        <f t="shared" si="27"/>
        <v>180000</v>
      </c>
      <c r="H150" s="96">
        <f t="shared" si="27"/>
        <v>67621.210000000006</v>
      </c>
      <c r="I150" s="97">
        <f t="shared" si="23"/>
        <v>0.3756733888888889</v>
      </c>
    </row>
    <row r="151" spans="1:9" x14ac:dyDescent="0.25">
      <c r="A151" s="264">
        <v>32</v>
      </c>
      <c r="B151" s="265"/>
      <c r="C151" s="264" t="s">
        <v>12</v>
      </c>
      <c r="D151" s="272"/>
      <c r="E151" s="265"/>
      <c r="F151" s="80">
        <f t="shared" si="27"/>
        <v>180000</v>
      </c>
      <c r="G151" s="80">
        <f t="shared" si="27"/>
        <v>180000</v>
      </c>
      <c r="H151" s="80">
        <f t="shared" si="27"/>
        <v>67621.210000000006</v>
      </c>
      <c r="I151" s="76">
        <f t="shared" si="23"/>
        <v>0.3756733888888889</v>
      </c>
    </row>
    <row r="152" spans="1:9" x14ac:dyDescent="0.25">
      <c r="A152" s="257">
        <v>3222</v>
      </c>
      <c r="B152" s="258"/>
      <c r="C152" s="257" t="s">
        <v>56</v>
      </c>
      <c r="D152" s="267"/>
      <c r="E152" s="258"/>
      <c r="F152" s="81">
        <v>180000</v>
      </c>
      <c r="G152" s="81">
        <v>180000</v>
      </c>
      <c r="H152" s="82">
        <v>67621.210000000006</v>
      </c>
      <c r="I152" s="79">
        <f t="shared" si="23"/>
        <v>0.3756733888888889</v>
      </c>
    </row>
    <row r="153" spans="1:9" ht="30" customHeight="1" x14ac:dyDescent="0.25">
      <c r="A153" s="297" t="s">
        <v>150</v>
      </c>
      <c r="B153" s="298"/>
      <c r="C153" s="298"/>
      <c r="D153" s="298"/>
      <c r="E153" s="299"/>
      <c r="F153" s="95">
        <f t="shared" ref="F153:H154" si="28">F154</f>
        <v>30000</v>
      </c>
      <c r="G153" s="95">
        <f t="shared" si="28"/>
        <v>30000</v>
      </c>
      <c r="H153" s="95">
        <f t="shared" si="28"/>
        <v>18058.7</v>
      </c>
      <c r="I153" s="92">
        <f t="shared" si="23"/>
        <v>0.6019566666666667</v>
      </c>
    </row>
    <row r="154" spans="1:9" ht="24.95" customHeight="1" x14ac:dyDescent="0.25">
      <c r="A154" s="300" t="s">
        <v>151</v>
      </c>
      <c r="B154" s="300"/>
      <c r="C154" s="300" t="s">
        <v>152</v>
      </c>
      <c r="D154" s="300"/>
      <c r="E154" s="300"/>
      <c r="F154" s="93">
        <f t="shared" si="28"/>
        <v>30000</v>
      </c>
      <c r="G154" s="93">
        <f t="shared" si="28"/>
        <v>30000</v>
      </c>
      <c r="H154" s="93">
        <f t="shared" si="28"/>
        <v>18058.7</v>
      </c>
      <c r="I154" s="94">
        <f t="shared" si="23"/>
        <v>0.6019566666666667</v>
      </c>
    </row>
    <row r="155" spans="1:9" s="100" customFormat="1" ht="20.100000000000001" customHeight="1" x14ac:dyDescent="0.25">
      <c r="A155" s="262" t="s">
        <v>169</v>
      </c>
      <c r="B155" s="262"/>
      <c r="C155" s="263" t="s">
        <v>94</v>
      </c>
      <c r="D155" s="263"/>
      <c r="E155" s="263"/>
      <c r="F155" s="96">
        <f>F156</f>
        <v>30000</v>
      </c>
      <c r="G155" s="96">
        <f>G156</f>
        <v>30000</v>
      </c>
      <c r="H155" s="96">
        <f>H156</f>
        <v>18058.7</v>
      </c>
      <c r="I155" s="97">
        <f t="shared" si="23"/>
        <v>0.6019566666666667</v>
      </c>
    </row>
    <row r="156" spans="1:9" x14ac:dyDescent="0.25">
      <c r="A156" s="264">
        <v>42</v>
      </c>
      <c r="B156" s="265"/>
      <c r="C156" s="313" t="s">
        <v>132</v>
      </c>
      <c r="D156" s="314"/>
      <c r="E156" s="315"/>
      <c r="F156" s="80">
        <f>SUM(F157:F159)</f>
        <v>30000</v>
      </c>
      <c r="G156" s="80">
        <f>SUM(G157:G159)</f>
        <v>30000</v>
      </c>
      <c r="H156" s="80">
        <f>SUM(H157:H159)</f>
        <v>18058.7</v>
      </c>
      <c r="I156" s="76">
        <f t="shared" si="23"/>
        <v>0.6019566666666667</v>
      </c>
    </row>
    <row r="157" spans="1:9" x14ac:dyDescent="0.25">
      <c r="A157" s="257">
        <v>4221</v>
      </c>
      <c r="B157" s="258"/>
      <c r="C157" s="273" t="s">
        <v>85</v>
      </c>
      <c r="D157" s="273"/>
      <c r="E157" s="273"/>
      <c r="F157" s="77">
        <v>24700</v>
      </c>
      <c r="G157" s="77">
        <v>24700</v>
      </c>
      <c r="H157" s="78">
        <v>14966.42</v>
      </c>
      <c r="I157" s="79">
        <f t="shared" si="23"/>
        <v>0.60592793522267208</v>
      </c>
    </row>
    <row r="158" spans="1:9" x14ac:dyDescent="0.25">
      <c r="A158" s="257">
        <v>4223</v>
      </c>
      <c r="B158" s="258"/>
      <c r="C158" s="273" t="s">
        <v>87</v>
      </c>
      <c r="D158" s="273"/>
      <c r="E158" s="273"/>
      <c r="F158" s="77">
        <v>5000</v>
      </c>
      <c r="G158" s="77">
        <v>5000</v>
      </c>
      <c r="H158" s="78">
        <v>3092.28</v>
      </c>
      <c r="I158" s="79">
        <f t="shared" ref="I158:I159" si="29">+IFERROR(H158/G158,)</f>
        <v>0.61845600000000001</v>
      </c>
    </row>
    <row r="159" spans="1:9" x14ac:dyDescent="0.25">
      <c r="A159" s="257">
        <v>4241</v>
      </c>
      <c r="B159" s="258"/>
      <c r="C159" s="273" t="s">
        <v>145</v>
      </c>
      <c r="D159" s="273"/>
      <c r="E159" s="273"/>
      <c r="F159" s="77">
        <v>300</v>
      </c>
      <c r="G159" s="77">
        <v>300</v>
      </c>
      <c r="H159" s="78">
        <v>0</v>
      </c>
      <c r="I159" s="79">
        <f t="shared" si="29"/>
        <v>0</v>
      </c>
    </row>
    <row r="160" spans="1:9" ht="30" customHeight="1" x14ac:dyDescent="0.25">
      <c r="A160" s="297" t="s">
        <v>153</v>
      </c>
      <c r="B160" s="298"/>
      <c r="C160" s="298"/>
      <c r="D160" s="298"/>
      <c r="E160" s="299"/>
      <c r="F160" s="91">
        <f>F161</f>
        <v>4900</v>
      </c>
      <c r="G160" s="91">
        <f>G161</f>
        <v>4900</v>
      </c>
      <c r="H160" s="91">
        <f>H161</f>
        <v>0</v>
      </c>
      <c r="I160" s="92">
        <f t="shared" ref="I160:I167" si="30">+IFERROR(H160/G160,)</f>
        <v>0</v>
      </c>
    </row>
    <row r="161" spans="1:9" ht="24.95" customHeight="1" x14ac:dyDescent="0.25">
      <c r="A161" s="300" t="s">
        <v>154</v>
      </c>
      <c r="B161" s="300"/>
      <c r="C161" s="300" t="s">
        <v>152</v>
      </c>
      <c r="D161" s="300"/>
      <c r="E161" s="300"/>
      <c r="F161" s="93">
        <f>F162+F166</f>
        <v>4900</v>
      </c>
      <c r="G161" s="93">
        <f>G162+G166</f>
        <v>4900</v>
      </c>
      <c r="H161" s="93">
        <f>H162+H166</f>
        <v>0</v>
      </c>
      <c r="I161" s="94">
        <f t="shared" si="30"/>
        <v>0</v>
      </c>
    </row>
    <row r="162" spans="1:9" ht="20.100000000000001" customHeight="1" x14ac:dyDescent="0.25">
      <c r="A162" s="262" t="s">
        <v>171</v>
      </c>
      <c r="B162" s="262"/>
      <c r="C162" s="263" t="s">
        <v>130</v>
      </c>
      <c r="D162" s="263"/>
      <c r="E162" s="263"/>
      <c r="F162" s="96">
        <f>F163</f>
        <v>2400</v>
      </c>
      <c r="G162" s="96">
        <f>G163</f>
        <v>2400</v>
      </c>
      <c r="H162" s="96">
        <f>H163</f>
        <v>0</v>
      </c>
      <c r="I162" s="97">
        <f t="shared" si="30"/>
        <v>0</v>
      </c>
    </row>
    <row r="163" spans="1:9" x14ac:dyDescent="0.25">
      <c r="A163" s="264">
        <v>42</v>
      </c>
      <c r="B163" s="265"/>
      <c r="C163" s="313" t="s">
        <v>132</v>
      </c>
      <c r="D163" s="314"/>
      <c r="E163" s="315"/>
      <c r="F163" s="80">
        <f>SUM(F164:F165)</f>
        <v>2400</v>
      </c>
      <c r="G163" s="80">
        <f>SUM(G164:G165)</f>
        <v>2400</v>
      </c>
      <c r="H163" s="80">
        <f>SUM(H164:H165)</f>
        <v>0</v>
      </c>
      <c r="I163" s="76">
        <f t="shared" si="30"/>
        <v>0</v>
      </c>
    </row>
    <row r="164" spans="1:9" x14ac:dyDescent="0.25">
      <c r="A164" s="257">
        <v>4222</v>
      </c>
      <c r="B164" s="258"/>
      <c r="C164" s="257" t="s">
        <v>86</v>
      </c>
      <c r="D164" s="267"/>
      <c r="E164" s="258"/>
      <c r="F164" s="77">
        <v>1000</v>
      </c>
      <c r="G164" s="77">
        <v>1000</v>
      </c>
      <c r="H164" s="78">
        <v>0</v>
      </c>
      <c r="I164" s="79">
        <f t="shared" si="30"/>
        <v>0</v>
      </c>
    </row>
    <row r="165" spans="1:9" x14ac:dyDescent="0.25">
      <c r="A165" s="257">
        <v>4223</v>
      </c>
      <c r="B165" s="258"/>
      <c r="C165" s="273" t="s">
        <v>87</v>
      </c>
      <c r="D165" s="273"/>
      <c r="E165" s="273"/>
      <c r="F165" s="77">
        <v>1400</v>
      </c>
      <c r="G165" s="77">
        <v>1400</v>
      </c>
      <c r="H165" s="78">
        <v>0</v>
      </c>
      <c r="I165" s="79">
        <f t="shared" si="30"/>
        <v>0</v>
      </c>
    </row>
    <row r="166" spans="1:9" ht="20.100000000000001" customHeight="1" x14ac:dyDescent="0.25">
      <c r="A166" s="262" t="s">
        <v>172</v>
      </c>
      <c r="B166" s="262"/>
      <c r="C166" s="263" t="s">
        <v>133</v>
      </c>
      <c r="D166" s="263"/>
      <c r="E166" s="263"/>
      <c r="F166" s="96">
        <f t="shared" ref="F166:H168" si="31">F167</f>
        <v>2500</v>
      </c>
      <c r="G166" s="96">
        <f t="shared" si="31"/>
        <v>2500</v>
      </c>
      <c r="H166" s="96">
        <f t="shared" si="31"/>
        <v>0</v>
      </c>
      <c r="I166" s="97">
        <f t="shared" si="30"/>
        <v>0</v>
      </c>
    </row>
    <row r="167" spans="1:9" x14ac:dyDescent="0.25">
      <c r="A167" s="264">
        <v>4</v>
      </c>
      <c r="B167" s="265"/>
      <c r="C167" s="264" t="s">
        <v>6</v>
      </c>
      <c r="D167" s="272"/>
      <c r="E167" s="265"/>
      <c r="F167" s="80">
        <f t="shared" si="31"/>
        <v>2500</v>
      </c>
      <c r="G167" s="80">
        <f t="shared" si="31"/>
        <v>2500</v>
      </c>
      <c r="H167" s="80">
        <f t="shared" si="31"/>
        <v>0</v>
      </c>
      <c r="I167" s="76">
        <f t="shared" si="30"/>
        <v>0</v>
      </c>
    </row>
    <row r="168" spans="1:9" x14ac:dyDescent="0.25">
      <c r="A168" s="264">
        <v>42</v>
      </c>
      <c r="B168" s="265"/>
      <c r="C168" s="313" t="s">
        <v>132</v>
      </c>
      <c r="D168" s="314"/>
      <c r="E168" s="315"/>
      <c r="F168" s="80">
        <f t="shared" si="31"/>
        <v>2500</v>
      </c>
      <c r="G168" s="80">
        <f t="shared" si="31"/>
        <v>2500</v>
      </c>
      <c r="H168" s="80">
        <f t="shared" si="31"/>
        <v>0</v>
      </c>
      <c r="I168" s="76">
        <f t="shared" ref="I168:I171" si="32">+IFERROR(H168/G168,)</f>
        <v>0</v>
      </c>
    </row>
    <row r="169" spans="1:9" x14ac:dyDescent="0.25">
      <c r="A169" s="268">
        <v>422</v>
      </c>
      <c r="B169" s="268"/>
      <c r="C169" s="268" t="s">
        <v>84</v>
      </c>
      <c r="D169" s="268"/>
      <c r="E169" s="268"/>
      <c r="F169" s="75">
        <f>SUM(F170:F171)</f>
        <v>2500</v>
      </c>
      <c r="G169" s="75">
        <f>SUM(G170:G171)</f>
        <v>2500</v>
      </c>
      <c r="H169" s="75">
        <f>SUM(H170:H171)</f>
        <v>0</v>
      </c>
      <c r="I169" s="76">
        <f t="shared" si="32"/>
        <v>0</v>
      </c>
    </row>
    <row r="170" spans="1:9" x14ac:dyDescent="0.25">
      <c r="A170" s="257">
        <v>4221</v>
      </c>
      <c r="B170" s="258"/>
      <c r="C170" s="273" t="s">
        <v>85</v>
      </c>
      <c r="D170" s="273"/>
      <c r="E170" s="273"/>
      <c r="F170" s="77">
        <v>1000</v>
      </c>
      <c r="G170" s="77">
        <v>1000</v>
      </c>
      <c r="H170" s="78">
        <v>0</v>
      </c>
      <c r="I170" s="79">
        <f t="shared" si="32"/>
        <v>0</v>
      </c>
    </row>
    <row r="171" spans="1:9" x14ac:dyDescent="0.25">
      <c r="A171" s="257">
        <v>4226</v>
      </c>
      <c r="B171" s="258"/>
      <c r="C171" s="273" t="s">
        <v>88</v>
      </c>
      <c r="D171" s="273"/>
      <c r="E171" s="273"/>
      <c r="F171" s="77">
        <v>1500</v>
      </c>
      <c r="G171" s="77">
        <v>1500</v>
      </c>
      <c r="H171" s="78">
        <v>0</v>
      </c>
      <c r="I171" s="79">
        <f t="shared" si="32"/>
        <v>0</v>
      </c>
    </row>
  </sheetData>
  <mergeCells count="322">
    <mergeCell ref="A80:B80"/>
    <mergeCell ref="C80:E80"/>
    <mergeCell ref="A81:B81"/>
    <mergeCell ref="C81:E81"/>
    <mergeCell ref="A84:B84"/>
    <mergeCell ref="C84:E84"/>
    <mergeCell ref="A1:I1"/>
    <mergeCell ref="A2:I4"/>
    <mergeCell ref="A53:B53"/>
    <mergeCell ref="C53:E53"/>
    <mergeCell ref="A79:B79"/>
    <mergeCell ref="C79:E79"/>
    <mergeCell ref="A78:B78"/>
    <mergeCell ref="C78:E78"/>
    <mergeCell ref="A76:B76"/>
    <mergeCell ref="C76:E76"/>
    <mergeCell ref="A74:B74"/>
    <mergeCell ref="C74:E74"/>
    <mergeCell ref="C75:E75"/>
    <mergeCell ref="A75:B75"/>
    <mergeCell ref="C73:E73"/>
    <mergeCell ref="A72:B72"/>
    <mergeCell ref="C72:E72"/>
    <mergeCell ref="A71:B71"/>
    <mergeCell ref="A160:E160"/>
    <mergeCell ref="A99:B99"/>
    <mergeCell ref="C99:E99"/>
    <mergeCell ref="A106:B106"/>
    <mergeCell ref="C106:E106"/>
    <mergeCell ref="A121:B121"/>
    <mergeCell ref="C121:E121"/>
    <mergeCell ref="A122:B122"/>
    <mergeCell ref="C122:E122"/>
    <mergeCell ref="C151:E151"/>
    <mergeCell ref="A151:B151"/>
    <mergeCell ref="C152:E152"/>
    <mergeCell ref="A152:B152"/>
    <mergeCell ref="A159:B159"/>
    <mergeCell ref="C159:E159"/>
    <mergeCell ref="C158:E158"/>
    <mergeCell ref="A158:B158"/>
    <mergeCell ref="A156:B156"/>
    <mergeCell ref="C156:E156"/>
    <mergeCell ref="A157:B157"/>
    <mergeCell ref="C157:E157"/>
    <mergeCell ref="A154:B154"/>
    <mergeCell ref="C154:E154"/>
    <mergeCell ref="A143:B143"/>
    <mergeCell ref="A163:B163"/>
    <mergeCell ref="C163:E163"/>
    <mergeCell ref="A164:B164"/>
    <mergeCell ref="C164:E164"/>
    <mergeCell ref="A161:B161"/>
    <mergeCell ref="C161:E161"/>
    <mergeCell ref="A171:B171"/>
    <mergeCell ref="C171:E171"/>
    <mergeCell ref="A170:B170"/>
    <mergeCell ref="C170:E170"/>
    <mergeCell ref="A162:B162"/>
    <mergeCell ref="C162:E162"/>
    <mergeCell ref="A168:B168"/>
    <mergeCell ref="C168:E168"/>
    <mergeCell ref="A169:B169"/>
    <mergeCell ref="C169:E169"/>
    <mergeCell ref="A165:B165"/>
    <mergeCell ref="C165:E165"/>
    <mergeCell ref="A166:B166"/>
    <mergeCell ref="C166:E166"/>
    <mergeCell ref="A167:B167"/>
    <mergeCell ref="C167:E167"/>
    <mergeCell ref="C143:E143"/>
    <mergeCell ref="A144:B144"/>
    <mergeCell ref="C144:E144"/>
    <mergeCell ref="A142:B142"/>
    <mergeCell ref="C142:E142"/>
    <mergeCell ref="A155:B155"/>
    <mergeCell ref="C155:E155"/>
    <mergeCell ref="A153:E153"/>
    <mergeCell ref="A150:B150"/>
    <mergeCell ref="C150:E150"/>
    <mergeCell ref="A145:B145"/>
    <mergeCell ref="C145:E145"/>
    <mergeCell ref="A149:B149"/>
    <mergeCell ref="C149:E149"/>
    <mergeCell ref="A140:B140"/>
    <mergeCell ref="C140:E140"/>
    <mergeCell ref="A141:B141"/>
    <mergeCell ref="C141:E141"/>
    <mergeCell ref="A138:B138"/>
    <mergeCell ref="C138:E138"/>
    <mergeCell ref="A139:B139"/>
    <mergeCell ref="C139:E139"/>
    <mergeCell ref="A135:B135"/>
    <mergeCell ref="C135:E135"/>
    <mergeCell ref="A134:B134"/>
    <mergeCell ref="C134:E134"/>
    <mergeCell ref="A132:B132"/>
    <mergeCell ref="C132:E132"/>
    <mergeCell ref="A133:B133"/>
    <mergeCell ref="C133:E133"/>
    <mergeCell ref="A136:B136"/>
    <mergeCell ref="C136:E136"/>
    <mergeCell ref="A137:B137"/>
    <mergeCell ref="C137:E137"/>
    <mergeCell ref="A129:B129"/>
    <mergeCell ref="C129:E129"/>
    <mergeCell ref="A130:B130"/>
    <mergeCell ref="C130:E130"/>
    <mergeCell ref="C127:E127"/>
    <mergeCell ref="C128:E128"/>
    <mergeCell ref="A127:B127"/>
    <mergeCell ref="A125:B125"/>
    <mergeCell ref="C125:E125"/>
    <mergeCell ref="A126:B126"/>
    <mergeCell ref="C126:E126"/>
    <mergeCell ref="A123:B123"/>
    <mergeCell ref="C123:E123"/>
    <mergeCell ref="A124:B124"/>
    <mergeCell ref="C124:E124"/>
    <mergeCell ref="A118:B118"/>
    <mergeCell ref="C118:E118"/>
    <mergeCell ref="A120:B120"/>
    <mergeCell ref="C120:E120"/>
    <mergeCell ref="A117:B117"/>
    <mergeCell ref="C117:E117"/>
    <mergeCell ref="A119:B119"/>
    <mergeCell ref="C119:E119"/>
    <mergeCell ref="A115:B115"/>
    <mergeCell ref="C115:E115"/>
    <mergeCell ref="A116:B116"/>
    <mergeCell ref="C116:E116"/>
    <mergeCell ref="A114:B114"/>
    <mergeCell ref="C114:E114"/>
    <mergeCell ref="A112:B112"/>
    <mergeCell ref="C112:E112"/>
    <mergeCell ref="A113:B113"/>
    <mergeCell ref="C113:E113"/>
    <mergeCell ref="A111:B111"/>
    <mergeCell ref="C111:E111"/>
    <mergeCell ref="A107:B107"/>
    <mergeCell ref="C107:E107"/>
    <mergeCell ref="A103:B103"/>
    <mergeCell ref="C103:E103"/>
    <mergeCell ref="A104:B104"/>
    <mergeCell ref="C104:E104"/>
    <mergeCell ref="A110:B110"/>
    <mergeCell ref="C110:E110"/>
    <mergeCell ref="C100:E100"/>
    <mergeCell ref="C101:E101"/>
    <mergeCell ref="C102:E102"/>
    <mergeCell ref="A100:B100"/>
    <mergeCell ref="A98:B98"/>
    <mergeCell ref="C98:E98"/>
    <mergeCell ref="A96:B96"/>
    <mergeCell ref="C96:E96"/>
    <mergeCell ref="A97:B97"/>
    <mergeCell ref="C97:E97"/>
    <mergeCell ref="C71:E71"/>
    <mergeCell ref="A68:B68"/>
    <mergeCell ref="C68:E68"/>
    <mergeCell ref="A64:B64"/>
    <mergeCell ref="C64:E64"/>
    <mergeCell ref="C69:E69"/>
    <mergeCell ref="A69:B69"/>
    <mergeCell ref="A65:B65"/>
    <mergeCell ref="C65:E65"/>
    <mergeCell ref="A66:B66"/>
    <mergeCell ref="C66:E66"/>
    <mergeCell ref="A67:B67"/>
    <mergeCell ref="C67:E67"/>
    <mergeCell ref="A70:B70"/>
    <mergeCell ref="C70:E70"/>
    <mergeCell ref="A63:B63"/>
    <mergeCell ref="C63:E63"/>
    <mergeCell ref="C58:E58"/>
    <mergeCell ref="C60:E60"/>
    <mergeCell ref="A58:B58"/>
    <mergeCell ref="C56:E56"/>
    <mergeCell ref="A57:B57"/>
    <mergeCell ref="C57:E57"/>
    <mergeCell ref="A55:B55"/>
    <mergeCell ref="C55:E55"/>
    <mergeCell ref="A54:B54"/>
    <mergeCell ref="C54:E54"/>
    <mergeCell ref="A51:B51"/>
    <mergeCell ref="C51:E51"/>
    <mergeCell ref="A52:B52"/>
    <mergeCell ref="C52:E52"/>
    <mergeCell ref="A49:B49"/>
    <mergeCell ref="C49:E49"/>
    <mergeCell ref="A50:B50"/>
    <mergeCell ref="C50:E50"/>
    <mergeCell ref="A48:E48"/>
    <mergeCell ref="A47:B47"/>
    <mergeCell ref="C47:E47"/>
    <mergeCell ref="A46:B46"/>
    <mergeCell ref="C46:E46"/>
    <mergeCell ref="A44:B44"/>
    <mergeCell ref="C44:E44"/>
    <mergeCell ref="A45:B45"/>
    <mergeCell ref="C45:E45"/>
    <mergeCell ref="A43:B43"/>
    <mergeCell ref="C43:E43"/>
    <mergeCell ref="A40:B40"/>
    <mergeCell ref="C40:E40"/>
    <mergeCell ref="A41:B41"/>
    <mergeCell ref="C41:E41"/>
    <mergeCell ref="A38:B38"/>
    <mergeCell ref="C38:E38"/>
    <mergeCell ref="A39:B39"/>
    <mergeCell ref="C39:E39"/>
    <mergeCell ref="A42:B42"/>
    <mergeCell ref="C42:E42"/>
    <mergeCell ref="A36:B36"/>
    <mergeCell ref="C36:E36"/>
    <mergeCell ref="A37:B37"/>
    <mergeCell ref="C37:E37"/>
    <mergeCell ref="A33:B33"/>
    <mergeCell ref="C33:E33"/>
    <mergeCell ref="A35:B35"/>
    <mergeCell ref="C35:E35"/>
    <mergeCell ref="A34:B34"/>
    <mergeCell ref="C34:E34"/>
    <mergeCell ref="A14:B14"/>
    <mergeCell ref="C14:E14"/>
    <mergeCell ref="A31:B31"/>
    <mergeCell ref="C31:E31"/>
    <mergeCell ref="C32:E32"/>
    <mergeCell ref="A28:B28"/>
    <mergeCell ref="C28:E28"/>
    <mergeCell ref="A29:B29"/>
    <mergeCell ref="C29:E29"/>
    <mergeCell ref="A30:B30"/>
    <mergeCell ref="C30:E30"/>
    <mergeCell ref="C24:E24"/>
    <mergeCell ref="A20:B20"/>
    <mergeCell ref="C20:E20"/>
    <mergeCell ref="C21:E21"/>
    <mergeCell ref="C22:E22"/>
    <mergeCell ref="A21:B21"/>
    <mergeCell ref="A24:B24"/>
    <mergeCell ref="C19:E19"/>
    <mergeCell ref="A15:B15"/>
    <mergeCell ref="C15:E15"/>
    <mergeCell ref="A16:B16"/>
    <mergeCell ref="C16:E16"/>
    <mergeCell ref="A11:E11"/>
    <mergeCell ref="A18:B18"/>
    <mergeCell ref="C18:E18"/>
    <mergeCell ref="A59:B59"/>
    <mergeCell ref="A61:B61"/>
    <mergeCell ref="A62:B62"/>
    <mergeCell ref="C59:E59"/>
    <mergeCell ref="C61:E61"/>
    <mergeCell ref="C62:E62"/>
    <mergeCell ref="A60:B60"/>
    <mergeCell ref="A12:B12"/>
    <mergeCell ref="C12:E12"/>
    <mergeCell ref="A13:B13"/>
    <mergeCell ref="C13:E13"/>
    <mergeCell ref="A17:B17"/>
    <mergeCell ref="C17:E17"/>
    <mergeCell ref="A19:B19"/>
    <mergeCell ref="C25:E25"/>
    <mergeCell ref="A26:B26"/>
    <mergeCell ref="C26:E26"/>
    <mergeCell ref="A27:B27"/>
    <mergeCell ref="C27:E27"/>
    <mergeCell ref="A23:B23"/>
    <mergeCell ref="C23:E23"/>
    <mergeCell ref="H5:H6"/>
    <mergeCell ref="I5:I6"/>
    <mergeCell ref="A5:E6"/>
    <mergeCell ref="A9:E9"/>
    <mergeCell ref="F8:I8"/>
    <mergeCell ref="F10:I10"/>
    <mergeCell ref="A8:B8"/>
    <mergeCell ref="C8:E8"/>
    <mergeCell ref="G5:G6"/>
    <mergeCell ref="F5:F6"/>
    <mergeCell ref="A7:E7"/>
    <mergeCell ref="A10:B10"/>
    <mergeCell ref="C10:E10"/>
    <mergeCell ref="C85:E85"/>
    <mergeCell ref="A87:B87"/>
    <mergeCell ref="C87:E87"/>
    <mergeCell ref="A88:B88"/>
    <mergeCell ref="C88:E88"/>
    <mergeCell ref="A94:B94"/>
    <mergeCell ref="C94:E94"/>
    <mergeCell ref="A95:B95"/>
    <mergeCell ref="C95:E95"/>
    <mergeCell ref="A92:B92"/>
    <mergeCell ref="C92:E92"/>
    <mergeCell ref="A90:B90"/>
    <mergeCell ref="C90:E90"/>
    <mergeCell ref="A91:B91"/>
    <mergeCell ref="C91:E91"/>
    <mergeCell ref="A131:B131"/>
    <mergeCell ref="C131:E131"/>
    <mergeCell ref="A146:B146"/>
    <mergeCell ref="C146:E146"/>
    <mergeCell ref="A147:B147"/>
    <mergeCell ref="C147:E147"/>
    <mergeCell ref="A148:B148"/>
    <mergeCell ref="C148:E148"/>
    <mergeCell ref="A82:B82"/>
    <mergeCell ref="A83:B83"/>
    <mergeCell ref="C82:E82"/>
    <mergeCell ref="C83:E83"/>
    <mergeCell ref="A93:B93"/>
    <mergeCell ref="C93:E93"/>
    <mergeCell ref="A105:B105"/>
    <mergeCell ref="C105:E105"/>
    <mergeCell ref="A109:B109"/>
    <mergeCell ref="C109:E109"/>
    <mergeCell ref="A86:B86"/>
    <mergeCell ref="C86:E86"/>
    <mergeCell ref="A108:B108"/>
    <mergeCell ref="C108:E108"/>
    <mergeCell ref="A89:B89"/>
    <mergeCell ref="C89:E89"/>
  </mergeCells>
  <pageMargins left="0.7" right="0.7" top="0.75" bottom="0.75" header="0.3" footer="0.3"/>
  <pageSetup paperSize="9" scale="74" fitToHeight="0" orientation="portrait" r:id="rId1"/>
  <ignoredErrors>
    <ignoredError sqref="H161 F161" formula="1"/>
    <ignoredError sqref="A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Naslovna strana</vt:lpstr>
      <vt:lpstr>SAŽETAK</vt:lpstr>
      <vt:lpstr>Ekonomska klasifikacija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'Ekonomska klasifikacija'!Print_Area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</cp:lastModifiedBy>
  <cp:lastPrinted>2026-07-15T07:07:16Z</cp:lastPrinted>
  <dcterms:created xsi:type="dcterms:W3CDTF">2022-08-12T12:51:27Z</dcterms:created>
  <dcterms:modified xsi:type="dcterms:W3CDTF">2026-07-15T07:08:35Z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