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RACUNOVODSTVO\Financijski planovi i rebalansi\2026\REBALANS 2026\II. rebalans FP 2026. godine\"/>
    </mc:Choice>
  </mc:AlternateContent>
  <xr:revisionPtr revIDLastSave="0" documentId="13_ncr:1_{F717A0F5-C713-41F3-8E2B-136B43A1E6D3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Naslovna strana" sheetId="11" r:id="rId1"/>
    <sheet name="SAŽETAK" sheetId="1" r:id="rId2"/>
    <sheet name=" Račun prihoda i rashoda" sheetId="3" r:id="rId3"/>
    <sheet name="Rashodi prema izvorima finan" sheetId="5" r:id="rId4"/>
    <sheet name="Rashodi prema funkcijskoj k " sheetId="8" r:id="rId5"/>
    <sheet name="Račun financiranja" sheetId="6" r:id="rId6"/>
    <sheet name="Račun fin prema izvorima f" sheetId="10" r:id="rId7"/>
    <sheet name="POSEBNI DIO" sheetId="7" r:id="rId8"/>
  </sheets>
  <definedNames>
    <definedName name="_xlnm.Print_Area" localSheetId="2">' Račun prihoda i rashoda'!$A$1:$F$89</definedName>
    <definedName name="_xlnm.Print_Area" localSheetId="1">SAŽETAK!$A$1:$H$29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95" i="7" l="1"/>
  <c r="F56" i="3"/>
  <c r="H56" i="3"/>
  <c r="G56" i="3"/>
  <c r="G51" i="7"/>
  <c r="H51" i="7"/>
  <c r="F51" i="7"/>
  <c r="H54" i="7"/>
  <c r="H52" i="7"/>
  <c r="G180" i="7"/>
  <c r="F180" i="7"/>
  <c r="H181" i="7"/>
  <c r="G81" i="3"/>
  <c r="G81" i="7"/>
  <c r="F81" i="7"/>
  <c r="H82" i="7"/>
  <c r="H81" i="7" s="1"/>
  <c r="G65" i="3"/>
  <c r="H114" i="7"/>
  <c r="H174" i="7"/>
  <c r="H36" i="1"/>
  <c r="D10" i="8" l="1"/>
  <c r="D11" i="8"/>
  <c r="F88" i="3"/>
  <c r="G93" i="3"/>
  <c r="G82" i="3"/>
  <c r="H182" i="7"/>
  <c r="H180" i="7" s="1"/>
  <c r="G184" i="7"/>
  <c r="F184" i="7"/>
  <c r="H187" i="7"/>
  <c r="G123" i="7"/>
  <c r="G122" i="7" s="1"/>
  <c r="F123" i="7"/>
  <c r="F122" i="7" s="1"/>
  <c r="H125" i="7"/>
  <c r="H124" i="7"/>
  <c r="G119" i="7"/>
  <c r="F119" i="7"/>
  <c r="H121" i="7"/>
  <c r="H93" i="3" s="1"/>
  <c r="H120" i="7"/>
  <c r="G106" i="7"/>
  <c r="F106" i="7"/>
  <c r="G117" i="7"/>
  <c r="F117" i="7"/>
  <c r="H118" i="7"/>
  <c r="H117" i="7" s="1"/>
  <c r="H109" i="7"/>
  <c r="H116" i="7"/>
  <c r="H113" i="7"/>
  <c r="H94" i="7"/>
  <c r="H90" i="7"/>
  <c r="H91" i="7"/>
  <c r="H92" i="7"/>
  <c r="H93" i="7"/>
  <c r="H89" i="7"/>
  <c r="G94" i="7"/>
  <c r="F94" i="7"/>
  <c r="G88" i="7"/>
  <c r="F88" i="7"/>
  <c r="H66" i="7"/>
  <c r="H58" i="7"/>
  <c r="H56" i="7"/>
  <c r="D9" i="8" l="1"/>
  <c r="H123" i="7"/>
  <c r="H122" i="7" s="1"/>
  <c r="H119" i="7"/>
  <c r="F105" i="7"/>
  <c r="G105" i="7"/>
  <c r="F87" i="7"/>
  <c r="G87" i="7"/>
  <c r="H88" i="7"/>
  <c r="H87" i="7" s="1"/>
  <c r="H29" i="1" l="1"/>
  <c r="G36" i="1"/>
  <c r="G29" i="1"/>
  <c r="H100" i="7" l="1"/>
  <c r="G42" i="3"/>
  <c r="F42" i="3"/>
  <c r="H44" i="3"/>
  <c r="D30" i="5" l="1"/>
  <c r="G144" i="7"/>
  <c r="F144" i="7"/>
  <c r="H146" i="7"/>
  <c r="H42" i="7"/>
  <c r="H28" i="3" l="1"/>
  <c r="H156" i="7" l="1"/>
  <c r="F151" i="7" l="1"/>
  <c r="H66" i="3"/>
  <c r="H46" i="3"/>
  <c r="H95" i="3"/>
  <c r="H90" i="3"/>
  <c r="H92" i="3"/>
  <c r="G91" i="3"/>
  <c r="H89" i="3"/>
  <c r="G85" i="3"/>
  <c r="H85" i="3" s="1"/>
  <c r="H82" i="3"/>
  <c r="H70" i="3"/>
  <c r="H78" i="3"/>
  <c r="H75" i="3"/>
  <c r="G74" i="3"/>
  <c r="H74" i="3" s="1"/>
  <c r="G73" i="3"/>
  <c r="H73" i="3" s="1"/>
  <c r="G72" i="3"/>
  <c r="H72" i="3" s="1"/>
  <c r="H69" i="3"/>
  <c r="H68" i="3"/>
  <c r="H67" i="3"/>
  <c r="H65" i="3"/>
  <c r="H64" i="3"/>
  <c r="H63" i="3"/>
  <c r="H62" i="3"/>
  <c r="G60" i="3"/>
  <c r="H60" i="3" s="1"/>
  <c r="H59" i="3"/>
  <c r="H58" i="3"/>
  <c r="H57" i="3"/>
  <c r="H55" i="3"/>
  <c r="H53" i="3"/>
  <c r="H52" i="3"/>
  <c r="H51" i="3"/>
  <c r="H48" i="3"/>
  <c r="H43" i="3"/>
  <c r="H42" i="3" s="1"/>
  <c r="H30" i="3"/>
  <c r="H31" i="3"/>
  <c r="H25" i="3"/>
  <c r="H14" i="3"/>
  <c r="H22" i="3"/>
  <c r="H19" i="3"/>
  <c r="H17" i="3"/>
  <c r="H16" i="3"/>
  <c r="H35" i="3"/>
  <c r="H34" i="3"/>
  <c r="H91" i="3" l="1"/>
  <c r="H88" i="3" s="1"/>
  <c r="G88" i="3"/>
  <c r="D16" i="5"/>
  <c r="D29" i="5"/>
  <c r="D17" i="5"/>
  <c r="B19" i="5"/>
  <c r="C19" i="5"/>
  <c r="D20" i="5"/>
  <c r="B32" i="5"/>
  <c r="C32" i="5"/>
  <c r="D33" i="5"/>
  <c r="D35" i="5"/>
  <c r="D34" i="5" s="1"/>
  <c r="C34" i="5"/>
  <c r="B34" i="5"/>
  <c r="D31" i="5"/>
  <c r="D18" i="5"/>
  <c r="D25" i="5"/>
  <c r="D12" i="5"/>
  <c r="D10" i="5"/>
  <c r="D9" i="5" s="1"/>
  <c r="D23" i="5"/>
  <c r="D14" i="5"/>
  <c r="D27" i="5"/>
  <c r="H192" i="7"/>
  <c r="H191" i="7"/>
  <c r="G183" i="7"/>
  <c r="F183" i="7"/>
  <c r="H185" i="7"/>
  <c r="H186" i="7"/>
  <c r="H167" i="7"/>
  <c r="H108" i="7"/>
  <c r="H110" i="7"/>
  <c r="H111" i="7"/>
  <c r="H112" i="7"/>
  <c r="H115" i="7"/>
  <c r="H107" i="7"/>
  <c r="H86" i="7"/>
  <c r="H84" i="7"/>
  <c r="G73" i="7"/>
  <c r="F73" i="7"/>
  <c r="H75" i="7"/>
  <c r="H76" i="7"/>
  <c r="H77" i="7"/>
  <c r="H78" i="7"/>
  <c r="H79" i="7"/>
  <c r="H80" i="7"/>
  <c r="H74" i="7"/>
  <c r="G70" i="7"/>
  <c r="F70" i="7"/>
  <c r="H72" i="7"/>
  <c r="H71" i="7"/>
  <c r="H65" i="7"/>
  <c r="H67" i="7"/>
  <c r="H68" i="7"/>
  <c r="H64" i="7"/>
  <c r="G63" i="7"/>
  <c r="G62" i="7" s="1"/>
  <c r="F63" i="7"/>
  <c r="H47" i="7"/>
  <c r="H46" i="7"/>
  <c r="H43" i="7"/>
  <c r="H44" i="7"/>
  <c r="H41" i="7"/>
  <c r="H173" i="7"/>
  <c r="H175" i="7"/>
  <c r="H172" i="7"/>
  <c r="H163" i="7"/>
  <c r="H160" i="7"/>
  <c r="H152" i="7"/>
  <c r="H151" i="7" s="1"/>
  <c r="H150" i="7"/>
  <c r="H149" i="7"/>
  <c r="H145" i="7"/>
  <c r="H144" i="7" s="1"/>
  <c r="H142" i="7"/>
  <c r="H143" i="7"/>
  <c r="H141" i="7"/>
  <c r="H134" i="7"/>
  <c r="H137" i="7"/>
  <c r="H135" i="7"/>
  <c r="H133" i="7"/>
  <c r="H129" i="7"/>
  <c r="H104" i="7"/>
  <c r="H101" i="7"/>
  <c r="H102" i="7"/>
  <c r="H99" i="7"/>
  <c r="G59" i="7"/>
  <c r="F59" i="7"/>
  <c r="H55" i="7"/>
  <c r="H57" i="7"/>
  <c r="H53" i="7"/>
  <c r="H61" i="7"/>
  <c r="H60" i="7"/>
  <c r="H81" i="3" s="1"/>
  <c r="H18" i="7"/>
  <c r="H37" i="7"/>
  <c r="H16" i="7"/>
  <c r="H17" i="7"/>
  <c r="H19" i="7"/>
  <c r="H20" i="7"/>
  <c r="H21" i="7"/>
  <c r="H22" i="7"/>
  <c r="H23" i="7"/>
  <c r="H24" i="7"/>
  <c r="H25" i="7"/>
  <c r="H26" i="7"/>
  <c r="H27" i="7"/>
  <c r="H28" i="7"/>
  <c r="H29" i="7"/>
  <c r="H30" i="7"/>
  <c r="H31" i="7"/>
  <c r="H32" i="7"/>
  <c r="H33" i="7"/>
  <c r="H34" i="7"/>
  <c r="H35" i="7"/>
  <c r="H15" i="7"/>
  <c r="G94" i="3"/>
  <c r="G84" i="3"/>
  <c r="G83" i="3" s="1"/>
  <c r="G80" i="3"/>
  <c r="G79" i="3" s="1"/>
  <c r="G77" i="3"/>
  <c r="G76" i="3" s="1"/>
  <c r="G71" i="3"/>
  <c r="G61" i="3"/>
  <c r="G54" i="3"/>
  <c r="G50" i="3"/>
  <c r="G45" i="3"/>
  <c r="G47" i="3"/>
  <c r="G190" i="7"/>
  <c r="G189" i="7" s="1"/>
  <c r="G188" i="7" s="1"/>
  <c r="G171" i="7"/>
  <c r="G170" i="7" s="1"/>
  <c r="G169" i="7" s="1"/>
  <c r="G168" i="7" s="1"/>
  <c r="G166" i="7"/>
  <c r="G165" i="7" s="1"/>
  <c r="G164" i="7" s="1"/>
  <c r="G162" i="7"/>
  <c r="G161" i="7" s="1"/>
  <c r="G159" i="7"/>
  <c r="G158" i="7" s="1"/>
  <c r="G155" i="7"/>
  <c r="G154" i="7" s="1"/>
  <c r="G153" i="7" s="1"/>
  <c r="G151" i="7"/>
  <c r="G148" i="7"/>
  <c r="G140" i="7"/>
  <c r="F136" i="7"/>
  <c r="G136" i="7"/>
  <c r="G132" i="7"/>
  <c r="G103" i="7"/>
  <c r="G98" i="7"/>
  <c r="F85" i="7"/>
  <c r="G85" i="7"/>
  <c r="G83" i="7"/>
  <c r="F83" i="7"/>
  <c r="F98" i="7"/>
  <c r="F103" i="7"/>
  <c r="F128" i="7"/>
  <c r="F127" i="7" s="1"/>
  <c r="F126" i="7" s="1"/>
  <c r="F132" i="7"/>
  <c r="F140" i="7"/>
  <c r="F148" i="7"/>
  <c r="F155" i="7"/>
  <c r="F154" i="7" s="1"/>
  <c r="F153" i="7" s="1"/>
  <c r="F159" i="7"/>
  <c r="F158" i="7" s="1"/>
  <c r="F162" i="7"/>
  <c r="F161" i="7" s="1"/>
  <c r="F166" i="7"/>
  <c r="F165" i="7" s="1"/>
  <c r="F164" i="7" s="1"/>
  <c r="F171" i="7"/>
  <c r="F170" i="7" s="1"/>
  <c r="F169" i="7" s="1"/>
  <c r="F168" i="7" s="1"/>
  <c r="F190" i="7"/>
  <c r="F189" i="7" s="1"/>
  <c r="F188" i="7" s="1"/>
  <c r="G128" i="7"/>
  <c r="G127" i="7" s="1"/>
  <c r="G126" i="7" s="1"/>
  <c r="G45" i="7"/>
  <c r="G40" i="7"/>
  <c r="G36" i="7"/>
  <c r="G14" i="7"/>
  <c r="C9" i="8"/>
  <c r="C8" i="8" s="1"/>
  <c r="C28" i="5"/>
  <c r="C26" i="5"/>
  <c r="C24" i="5"/>
  <c r="C22" i="5"/>
  <c r="C15" i="5"/>
  <c r="C13" i="5"/>
  <c r="C11" i="5"/>
  <c r="C9" i="5"/>
  <c r="G33" i="3"/>
  <c r="G32" i="3" s="1"/>
  <c r="G29" i="3"/>
  <c r="G27" i="3"/>
  <c r="G24" i="3"/>
  <c r="G23" i="3" s="1"/>
  <c r="G21" i="3"/>
  <c r="G20" i="3" s="1"/>
  <c r="G18" i="3"/>
  <c r="G15" i="3"/>
  <c r="G13" i="3"/>
  <c r="B9" i="5"/>
  <c r="F11" i="1"/>
  <c r="F14" i="1"/>
  <c r="B11" i="5"/>
  <c r="G69" i="7" l="1"/>
  <c r="F69" i="7"/>
  <c r="F179" i="7"/>
  <c r="F178" i="7" s="1"/>
  <c r="F177" i="7" s="1"/>
  <c r="F176" i="7" s="1"/>
  <c r="G179" i="7"/>
  <c r="G178" i="7" s="1"/>
  <c r="G177" i="7" s="1"/>
  <c r="G176" i="7" s="1"/>
  <c r="H184" i="7"/>
  <c r="H183" i="7" s="1"/>
  <c r="H106" i="7"/>
  <c r="H105" i="7" s="1"/>
  <c r="F157" i="7"/>
  <c r="G157" i="7"/>
  <c r="C21" i="5"/>
  <c r="C37" i="5" s="1"/>
  <c r="G41" i="3"/>
  <c r="H73" i="7"/>
  <c r="H70" i="7"/>
  <c r="H59" i="7"/>
  <c r="H63" i="7"/>
  <c r="H62" i="7" s="1"/>
  <c r="F131" i="7"/>
  <c r="F130" i="7" s="1"/>
  <c r="G50" i="7"/>
  <c r="F139" i="7"/>
  <c r="F97" i="7"/>
  <c r="F96" i="7" s="1"/>
  <c r="F147" i="7"/>
  <c r="G13" i="7"/>
  <c r="G12" i="7" s="1"/>
  <c r="G87" i="3"/>
  <c r="G86" i="3" s="1"/>
  <c r="G13" i="1" s="1"/>
  <c r="G26" i="3"/>
  <c r="G49" i="3"/>
  <c r="C8" i="5"/>
  <c r="C36" i="5" s="1"/>
  <c r="G147" i="7"/>
  <c r="G139" i="7"/>
  <c r="G131" i="7"/>
  <c r="G130" i="7" s="1"/>
  <c r="G97" i="7"/>
  <c r="G96" i="7" s="1"/>
  <c r="G39" i="7"/>
  <c r="G38" i="7" s="1"/>
  <c r="G12" i="3"/>
  <c r="F15" i="1"/>
  <c r="B9" i="8"/>
  <c r="H171" i="7"/>
  <c r="H170" i="7" s="1"/>
  <c r="H166" i="7"/>
  <c r="H165" i="7" s="1"/>
  <c r="H162" i="7"/>
  <c r="H161" i="7" s="1"/>
  <c r="H159" i="7"/>
  <c r="H158" i="7" s="1"/>
  <c r="H155" i="7"/>
  <c r="H154" i="7" s="1"/>
  <c r="H148" i="7"/>
  <c r="H147" i="7" s="1"/>
  <c r="H140" i="7"/>
  <c r="H136" i="7"/>
  <c r="H132" i="7"/>
  <c r="H128" i="7"/>
  <c r="H127" i="7" s="1"/>
  <c r="H126" i="7" s="1"/>
  <c r="H98" i="7"/>
  <c r="H103" i="7"/>
  <c r="H85" i="7"/>
  <c r="H83" i="7"/>
  <c r="F62" i="7"/>
  <c r="H45" i="7"/>
  <c r="H40" i="7"/>
  <c r="F45" i="7"/>
  <c r="F40" i="7"/>
  <c r="H36" i="7"/>
  <c r="F36" i="7"/>
  <c r="H14" i="7"/>
  <c r="F14" i="7"/>
  <c r="H190" i="7"/>
  <c r="H189" i="7" s="1"/>
  <c r="H188" i="7" s="1"/>
  <c r="H69" i="7" l="1"/>
  <c r="H179" i="7"/>
  <c r="H178" i="7" s="1"/>
  <c r="H177" i="7"/>
  <c r="G49" i="7"/>
  <c r="H157" i="7"/>
  <c r="G40" i="3"/>
  <c r="G11" i="3"/>
  <c r="F138" i="7"/>
  <c r="G11" i="7"/>
  <c r="G138" i="7"/>
  <c r="H139" i="7"/>
  <c r="H131" i="7"/>
  <c r="H97" i="7"/>
  <c r="H96" i="7" s="1"/>
  <c r="F50" i="7"/>
  <c r="F49" i="7" s="1"/>
  <c r="H50" i="7"/>
  <c r="H49" i="7" s="1"/>
  <c r="H39" i="7"/>
  <c r="F39" i="7"/>
  <c r="H13" i="7"/>
  <c r="F13" i="7"/>
  <c r="F12" i="7" s="1"/>
  <c r="G10" i="3" l="1"/>
  <c r="G9" i="1"/>
  <c r="G11" i="1" s="1"/>
  <c r="G39" i="3"/>
  <c r="G12" i="1"/>
  <c r="G14" i="1" s="1"/>
  <c r="G48" i="7"/>
  <c r="G9" i="7" s="1"/>
  <c r="F38" i="7"/>
  <c r="F11" i="7" s="1"/>
  <c r="H130" i="7"/>
  <c r="H153" i="7"/>
  <c r="G15" i="1" l="1"/>
  <c r="H138" i="7"/>
  <c r="H164" i="7"/>
  <c r="H12" i="7"/>
  <c r="H169" i="7"/>
  <c r="F48" i="7" l="1"/>
  <c r="F9" i="7" s="1"/>
  <c r="H176" i="7"/>
  <c r="H168" i="7"/>
  <c r="H38" i="7"/>
  <c r="H11" i="7" s="1"/>
  <c r="H48" i="7" l="1"/>
  <c r="H9" i="7" s="1"/>
  <c r="F94" i="3" l="1"/>
  <c r="H94" i="3"/>
  <c r="F84" i="3"/>
  <c r="F83" i="3" s="1"/>
  <c r="H84" i="3"/>
  <c r="H83" i="3" s="1"/>
  <c r="F80" i="3"/>
  <c r="F79" i="3" s="1"/>
  <c r="H80" i="3"/>
  <c r="F77" i="3"/>
  <c r="F76" i="3" s="1"/>
  <c r="H77" i="3"/>
  <c r="H76" i="3" s="1"/>
  <c r="F71" i="3"/>
  <c r="H71" i="3"/>
  <c r="F61" i="3"/>
  <c r="H61" i="3"/>
  <c r="F54" i="3"/>
  <c r="H54" i="3"/>
  <c r="F50" i="3"/>
  <c r="H50" i="3"/>
  <c r="F47" i="3"/>
  <c r="H47" i="3"/>
  <c r="F45" i="3"/>
  <c r="H45" i="3"/>
  <c r="H33" i="3"/>
  <c r="H32" i="3" s="1"/>
  <c r="F33" i="3"/>
  <c r="F32" i="3" s="1"/>
  <c r="H29" i="3"/>
  <c r="F29" i="3"/>
  <c r="H27" i="3"/>
  <c r="F27" i="3"/>
  <c r="H24" i="3"/>
  <c r="H23" i="3" s="1"/>
  <c r="F24" i="3"/>
  <c r="F23" i="3" s="1"/>
  <c r="H21" i="3"/>
  <c r="H20" i="3" s="1"/>
  <c r="F21" i="3"/>
  <c r="F20" i="3" s="1"/>
  <c r="H18" i="3"/>
  <c r="F18" i="3"/>
  <c r="H15" i="3"/>
  <c r="F15" i="3"/>
  <c r="H13" i="3"/>
  <c r="F13" i="3"/>
  <c r="F87" i="3" l="1"/>
  <c r="F86" i="3" s="1"/>
  <c r="H79" i="3"/>
  <c r="H87" i="3"/>
  <c r="F49" i="3"/>
  <c r="H49" i="3"/>
  <c r="H41" i="3"/>
  <c r="F41" i="3"/>
  <c r="F12" i="3"/>
  <c r="F26" i="3"/>
  <c r="H26" i="3"/>
  <c r="H12" i="3"/>
  <c r="F40" i="3" l="1"/>
  <c r="F39" i="3" s="1"/>
  <c r="H40" i="3"/>
  <c r="H12" i="1" s="1"/>
  <c r="H86" i="3"/>
  <c r="H13" i="1" s="1"/>
  <c r="F11" i="3"/>
  <c r="F10" i="3" s="1"/>
  <c r="H11" i="3"/>
  <c r="H9" i="1" s="1"/>
  <c r="H11" i="1" s="1"/>
  <c r="H14" i="1" l="1"/>
  <c r="H15" i="1" s="1"/>
  <c r="H39" i="3"/>
  <c r="H10" i="3"/>
  <c r="D8" i="8" l="1"/>
  <c r="B8" i="8"/>
  <c r="D19" i="5"/>
  <c r="B15" i="5"/>
  <c r="D15" i="5"/>
  <c r="B13" i="5"/>
  <c r="D13" i="5"/>
  <c r="D11" i="5"/>
  <c r="D8" i="5" l="1"/>
  <c r="D36" i="5" s="1"/>
  <c r="B8" i="5"/>
  <c r="B36" i="5" s="1"/>
  <c r="B26" i="5" l="1"/>
  <c r="D26" i="5"/>
  <c r="B28" i="5"/>
  <c r="D28" i="5"/>
  <c r="D32" i="5"/>
  <c r="B24" i="5"/>
  <c r="D24" i="5"/>
  <c r="B22" i="5"/>
  <c r="D22" i="5"/>
  <c r="B21" i="5" l="1"/>
  <c r="B37" i="5" s="1"/>
  <c r="D21" i="5"/>
  <c r="D37" i="5" s="1"/>
</calcChain>
</file>

<file path=xl/sharedStrings.xml><?xml version="1.0" encoding="utf-8"?>
<sst xmlns="http://schemas.openxmlformats.org/spreadsheetml/2006/main" count="471" uniqueCount="222">
  <si>
    <t>PRIHODI UKUPNO</t>
  </si>
  <si>
    <t>RASHODI UKUPNO</t>
  </si>
  <si>
    <t>RAZLIKA - VIŠAK / MANJAK</t>
  </si>
  <si>
    <t>Prihodi poslovanja</t>
  </si>
  <si>
    <t>Rashodi poslovanja</t>
  </si>
  <si>
    <t>Rashodi za zaposlene</t>
  </si>
  <si>
    <t>Rashodi za nabavu nefinancijske imovine</t>
  </si>
  <si>
    <t>BROJČANA OZNAKA I NAZIV</t>
  </si>
  <si>
    <t>Primici od financijske imovine i zaduživanja</t>
  </si>
  <si>
    <t>Izdaci za financijsku imovinu i otplate zajmova</t>
  </si>
  <si>
    <t>II. POSEBNI DIO</t>
  </si>
  <si>
    <t>I. OPĆI DIO</t>
  </si>
  <si>
    <t>Materijalni rashodi</t>
  </si>
  <si>
    <t>Pomoći iz inozemstva i od subjekata unutar općeg proračuna</t>
  </si>
  <si>
    <t>1 Opći prihodi i primici</t>
  </si>
  <si>
    <t>11 Opći prihodi i primici</t>
  </si>
  <si>
    <t>7 PRIHODI OD PRODAJE NEFINANCIJSKE IMOVINE</t>
  </si>
  <si>
    <t>6 PRIHODI POSLOVANJA</t>
  </si>
  <si>
    <t>3 RASHODI  POSLOVANJA</t>
  </si>
  <si>
    <t>4 RASHODI ZA NABAVU NEFINANCIJSKE IMOVINE</t>
  </si>
  <si>
    <t>8 PRIMICI OD FINANCIJSKE IMOVINE I ZADUŽIVANJA</t>
  </si>
  <si>
    <t>5 IZDACI ZA FINANCIJSKU IMOVINU I OTPLATE ZAJMOVA</t>
  </si>
  <si>
    <t>Plaće (Bruto)</t>
  </si>
  <si>
    <t>Plaće za redovan rad</t>
  </si>
  <si>
    <t>Naknade troškova zaposlenima</t>
  </si>
  <si>
    <t>Službena putovanja</t>
  </si>
  <si>
    <t xml:space="preserve">IZVJEŠTAJ RAČUNA FINANCIRANJA PREMA EKONOMSKOJ KLASIFIKACIJI </t>
  </si>
  <si>
    <t>UKUPNO PRIMICI</t>
  </si>
  <si>
    <t xml:space="preserve">UKUPNO PRIHODI </t>
  </si>
  <si>
    <t>UKUPNO RASHODI</t>
  </si>
  <si>
    <t>UKUPNO PRIHODI</t>
  </si>
  <si>
    <t>SAŽETAK  RAČUNA PRIHODA I RASHODA I RAČUNA FINANCIRANJA</t>
  </si>
  <si>
    <t xml:space="preserve"> RAČUN FINANCIRANJA</t>
  </si>
  <si>
    <t xml:space="preserve"> RAČUN PRIHODA I RASHODA </t>
  </si>
  <si>
    <t>091 Predškolsko i osnovno obrazovanje</t>
  </si>
  <si>
    <t>09 Obrazovanje</t>
  </si>
  <si>
    <t>Pomoći proračunu iz drugih proračuna i izvanproračunskim korisnicima</t>
  </si>
  <si>
    <t>Tekuće pomoći proračunu iz drugih proračuna i izvanproračunskim korisnicima</t>
  </si>
  <si>
    <t>Pomoći proračunskim korisnicima iz proračuna koji im nije nadležan</t>
  </si>
  <si>
    <t>Tekuće pomoći proračunskim korisnicima iz proračuna koji im nije nadležan</t>
  </si>
  <si>
    <t>Kapitalne pomoći proračunskim korisnicima iz proračuna koji im nije nadležan</t>
  </si>
  <si>
    <t>Pomoći temeljem prijenosa EU sredstava</t>
  </si>
  <si>
    <t>Tekuće pomoći temeljem prijenosa EU sredstava</t>
  </si>
  <si>
    <t>Prihodi od imovine</t>
  </si>
  <si>
    <t>Prihodi od financijske imovine</t>
  </si>
  <si>
    <t>Kamate na depozite po viđenju</t>
  </si>
  <si>
    <t>Prihodi po posebnim propisima</t>
  </si>
  <si>
    <t>Ostali nespomenuti prihodi</t>
  </si>
  <si>
    <t>Prihodi od prodaje proizvoda i robe te pruženih usluga, prihodi od donacija te povrati po protestiranim jamstvima</t>
  </si>
  <si>
    <t xml:space="preserve">Prihodi od prodaje proizvoda i robe te pruženih usluga </t>
  </si>
  <si>
    <t>Prihodi od pruženih usluga</t>
  </si>
  <si>
    <t>Donacije od pravnih i fizičkih osoba izvan općeg proračuna i povrat donacija po protestiranim jamstvima</t>
  </si>
  <si>
    <t>Kapitalne donacije</t>
  </si>
  <si>
    <t>Tekuće donacije</t>
  </si>
  <si>
    <t>Prihodi iz nadležnog proračuna i od HZZO-a temeljem ugovornih obveza</t>
  </si>
  <si>
    <t>Prihodi iz nadlženog proračuna za financiranje redovne djelatnosti proračunskih korisnika</t>
  </si>
  <si>
    <t>Prihodi iz nadležnog proračuna za financiranje rashoda poslovanja</t>
  </si>
  <si>
    <t>Prihodi iz nadležnog proračuna za financiranje rashoda za nabavu nefinancijske imovine</t>
  </si>
  <si>
    <t>Ostali rashodi za zaposlene</t>
  </si>
  <si>
    <t>Doprinosi na plaće</t>
  </si>
  <si>
    <t>Doprinosi za obvezno zdravstveno osiguranje</t>
  </si>
  <si>
    <t>Naknade za prijevoz za rad na terenu i odvojeni život</t>
  </si>
  <si>
    <t>Stručno usavršavanje zaposlenika</t>
  </si>
  <si>
    <t>Rashod za materijal i energiju</t>
  </si>
  <si>
    <t>Uredski materijal i ostali materijalni rashodi</t>
  </si>
  <si>
    <t>Materijal i sirovine</t>
  </si>
  <si>
    <t>Energija</t>
  </si>
  <si>
    <t>Materijal i dijelovi za tekuće i investicijsko održavanje</t>
  </si>
  <si>
    <t>Sitni inventar i auto gume</t>
  </si>
  <si>
    <t>Službena, radna i zaštitna odjeća i obuća</t>
  </si>
  <si>
    <t>Rashodi za usluge</t>
  </si>
  <si>
    <t>Usluge telefona, pošte i prijevoza</t>
  </si>
  <si>
    <t>Usluge tekućeg i investicijskog održavanja</t>
  </si>
  <si>
    <t>Usluge promidžbe i informiranja</t>
  </si>
  <si>
    <t>Komunalne usluge</t>
  </si>
  <si>
    <t>Zakupnine i najamnine</t>
  </si>
  <si>
    <t>Zdravstvene i veterinarske usluge</t>
  </si>
  <si>
    <t>Intelektualne i osobne usluge</t>
  </si>
  <si>
    <t>Računalne usluge</t>
  </si>
  <si>
    <t>Ostale usluge</t>
  </si>
  <si>
    <t>Ostali nespomenuti rashodi poslovanja</t>
  </si>
  <si>
    <t>Premije osiguranja</t>
  </si>
  <si>
    <t>Članarine</t>
  </si>
  <si>
    <t>Pristojbe i naknade</t>
  </si>
  <si>
    <t>Financijski rashodi</t>
  </si>
  <si>
    <t>Ostali financijski rashodi</t>
  </si>
  <si>
    <t>Bankarske usluge i usluge platnog prometa</t>
  </si>
  <si>
    <t>Ostale naknade građanima i kućanstvima iz proračuna</t>
  </si>
  <si>
    <t>Naknade građanima i  i kućanstvima u novcu</t>
  </si>
  <si>
    <t>Naknade građanima i kućanstvima u naravi</t>
  </si>
  <si>
    <t>Ostali rashodi</t>
  </si>
  <si>
    <t>Tekuće donacije u naravi</t>
  </si>
  <si>
    <t>Rashodi za nabavu proizvedene dugotrajne imovine</t>
  </si>
  <si>
    <t>Postrojenja i oprema</t>
  </si>
  <si>
    <t>Uredska oprema i namještaj</t>
  </si>
  <si>
    <t>Komunikacijska oprema</t>
  </si>
  <si>
    <t>Oprema za održavanje i zaštitu</t>
  </si>
  <si>
    <t>Sportska i glazbena oprema</t>
  </si>
  <si>
    <t>Knjige, umjetnička djela i ostale izložbene vrijednosti</t>
  </si>
  <si>
    <t>Knjige u knjižnicama</t>
  </si>
  <si>
    <t>OŠ Mokošica, Dubrovnik</t>
  </si>
  <si>
    <t>Ukupno:</t>
  </si>
  <si>
    <t>Potpore za decentralizirane izdatke</t>
  </si>
  <si>
    <t>Glava 8-31</t>
  </si>
  <si>
    <t>Osnovno školstvo</t>
  </si>
  <si>
    <t>18054 DECENTRALIZIRANE FUNKCIJE - MINIMALNI FINANCIJSKI STANDARD</t>
  </si>
  <si>
    <t>Aktivnost A18054001</t>
  </si>
  <si>
    <t>MATERIJALNI I FINANCIJSKI RASHODI</t>
  </si>
  <si>
    <t>32</t>
  </si>
  <si>
    <t>3211</t>
  </si>
  <si>
    <t>3213</t>
  </si>
  <si>
    <t>3221</t>
  </si>
  <si>
    <t>3223</t>
  </si>
  <si>
    <t>3225</t>
  </si>
  <si>
    <t>Sitni inventar i autogume</t>
  </si>
  <si>
    <t>3231</t>
  </si>
  <si>
    <t>3234</t>
  </si>
  <si>
    <t>3235</t>
  </si>
  <si>
    <t>3236</t>
  </si>
  <si>
    <t>3237</t>
  </si>
  <si>
    <t>3238</t>
  </si>
  <si>
    <t>3239</t>
  </si>
  <si>
    <t>3294</t>
  </si>
  <si>
    <t>Članarine i norme</t>
  </si>
  <si>
    <t>3299</t>
  </si>
  <si>
    <t>34</t>
  </si>
  <si>
    <t>3431</t>
  </si>
  <si>
    <t>Aktivnost A18054004</t>
  </si>
  <si>
    <t>REDOVNA DJELATNOST OSNOVNOG OBRAZOVANJA</t>
  </si>
  <si>
    <t>Pomoći iz državnog proračuna za plaće te ostale rashode za zaposlene</t>
  </si>
  <si>
    <t>Naknade za prijevoz, za rad na terenu i odvojeni život</t>
  </si>
  <si>
    <t>18055 DECENTRALIZIRANE FUNKCIJE - IZNAD MINIMALNOG FINANCIJSKOG STANDARDA</t>
  </si>
  <si>
    <t>Aktivnost A18055002</t>
  </si>
  <si>
    <t>OSTALI PROJEKTI U OSNOVNOM ŠKOLSTVU</t>
  </si>
  <si>
    <t>Izvor  11</t>
  </si>
  <si>
    <t>Opći prihodi i primici</t>
  </si>
  <si>
    <t>37</t>
  </si>
  <si>
    <t>Naknade građanima i kućanstvima na temelju osiguranja i druge naknade</t>
  </si>
  <si>
    <t>Naknade građanima i kućanstvima unaravi</t>
  </si>
  <si>
    <t>Vlastiti prihodi proračunskih korisnika</t>
  </si>
  <si>
    <t>Rashodi za nabavu i proizvedene dugotrajne imovine</t>
  </si>
  <si>
    <t>Donacije i ostali namjenski prihodi proračunskih korisnika</t>
  </si>
  <si>
    <t>Aktivnost A18055006</t>
  </si>
  <si>
    <t>PRODUŽENI BORAVAK</t>
  </si>
  <si>
    <t>Službena, radna i službena odjeća</t>
  </si>
  <si>
    <t>Aktivnost A18055021</t>
  </si>
  <si>
    <t>TEKUĆE I INVESTICIJSKO ODRŽAVANJE IZNAD MINIMALNOG STANDARDA</t>
  </si>
  <si>
    <t>Aktivnost A18055023</t>
  </si>
  <si>
    <t>STRUČNO RAZVOJNE SLUŽBE</t>
  </si>
  <si>
    <t>Aktivnost A18055036</t>
  </si>
  <si>
    <t>ASISTENT U NASTAVI</t>
  </si>
  <si>
    <t>Aktivnost A18055039</t>
  </si>
  <si>
    <t>NABAVA ŠKOLSKIH UDŽBENIKA</t>
  </si>
  <si>
    <t>Knjige</t>
  </si>
  <si>
    <t>Aktivnost A18055040</t>
  </si>
  <si>
    <t>SHEMA ŠKOLSKOG VOĆA</t>
  </si>
  <si>
    <t>Namjenske tekuće pomoći</t>
  </si>
  <si>
    <t>Aktivnost A18055043</t>
  </si>
  <si>
    <t>PREHRANA ZA UČENIKE U OSNOVNIM ŠKOLAMA</t>
  </si>
  <si>
    <t>18056 KAPITALNO ULAGANJE U ŠKOLSTVO - MINIMALNI FINANCIJSKI STANDARD</t>
  </si>
  <si>
    <t>Aktivnost A18056002</t>
  </si>
  <si>
    <t>ŠKOLSKA OPREMA</t>
  </si>
  <si>
    <t>18057 KAPITALNO ULAGANJE U ŠKOLSTVO - IZNAD MINIMALNOG FINANCIJSKOG STANDARDA</t>
  </si>
  <si>
    <t>Aktivnost A18057001</t>
  </si>
  <si>
    <t>Brojčana oznaka i naziv</t>
  </si>
  <si>
    <t>Prihodi od upravnih i administrativnih pristojbi, pristojbi po posebnim propisima i naknadama</t>
  </si>
  <si>
    <t>096 Dodatne usluge u obrazovanju</t>
  </si>
  <si>
    <t>Bartola Kašića 20</t>
  </si>
  <si>
    <t>20236 Mokošica</t>
  </si>
  <si>
    <t>OIB: 12780201511</t>
  </si>
  <si>
    <t>POVEĆANJE/ SMANJENJE TEKUĆEG PLANA</t>
  </si>
  <si>
    <t>PRIHODI I RASHODI PREMA IZVORIMA FINANCIRANJA</t>
  </si>
  <si>
    <t xml:space="preserve">PRIHODI I RASHODI PREMA EKONOMSKOJ KLASIFIKACIJI </t>
  </si>
  <si>
    <t>PROGRAMSKA KLASIFIKACIJA</t>
  </si>
  <si>
    <t>Izvor  41</t>
  </si>
  <si>
    <t>Izvor  59</t>
  </si>
  <si>
    <t>Izvor  35</t>
  </si>
  <si>
    <t>Izvor  65</t>
  </si>
  <si>
    <t>Izvor 65</t>
  </si>
  <si>
    <t>Izvor  52</t>
  </si>
  <si>
    <t>3 Vlastiti prihodi</t>
  </si>
  <si>
    <t>35 Vlastiti prihodi proračunskih korisnika</t>
  </si>
  <si>
    <t>4 Prihodi za posebne namjene</t>
  </si>
  <si>
    <t>41 Potpore za decentralizirane izdatke</t>
  </si>
  <si>
    <t>5 Pomoći</t>
  </si>
  <si>
    <t>52 Namjenske tekuće pomoći</t>
  </si>
  <si>
    <t>59 Pomoći iz državnog proračuna za plaće te ostale rashode za zaposlene</t>
  </si>
  <si>
    <t>6 Donacije</t>
  </si>
  <si>
    <t>65 Donacije i ostali namjenski prihodi proračunskih korisnika</t>
  </si>
  <si>
    <t>RASHODI PREMA FUNKCIJSKOJ KLASIFIKACIJI</t>
  </si>
  <si>
    <t>RAČUN FINANCIRANJA PREMA IZVORIMA FINANCIRANJA</t>
  </si>
  <si>
    <t>Naknade građanima i kućanstvima u novcu</t>
  </si>
  <si>
    <t>9 Višak/manjak</t>
  </si>
  <si>
    <t>99 višak/manjak prihoda proračunskih korisnika</t>
  </si>
  <si>
    <t>URBROJ:</t>
  </si>
  <si>
    <t>KLASA:</t>
  </si>
  <si>
    <t>Plaće za prekovremeni rad</t>
  </si>
  <si>
    <t>Izvor 56</t>
  </si>
  <si>
    <t>Fondovi EU</t>
  </si>
  <si>
    <t>56 Fondovi EU</t>
  </si>
  <si>
    <t>TEKUĆI FINANCIJSKI PLAN 2026.</t>
  </si>
  <si>
    <t>NOVI FINANCIJSKI PLAN 2026.</t>
  </si>
  <si>
    <t>400-01/25-01/5</t>
  </si>
  <si>
    <t>Izvor  56</t>
  </si>
  <si>
    <t>A) SAŽETAK RAČUNA PRIHODA I RASHODA</t>
  </si>
  <si>
    <t>B) SAŽETAK RAČUNA FINANCIRANJA</t>
  </si>
  <si>
    <t>NETO FINANCIRANJE</t>
  </si>
  <si>
    <t>C) PRENESENI VIŠAK ILI PRENESENI MANJAK</t>
  </si>
  <si>
    <t>UKUPNO PRENESENI NETO REZULTAT</t>
  </si>
  <si>
    <t>D) VIŠEGODIŠNJI PLAN URAVNOTEŽENJA</t>
  </si>
  <si>
    <t>Ukupno za uravnoteženje (A+B+C)</t>
  </si>
  <si>
    <t>Planirani manjak za pokriće u idućem razdoblju</t>
  </si>
  <si>
    <t>URAVNOTEŽENOST PRORAČUNA</t>
  </si>
  <si>
    <t>Izvor  99</t>
  </si>
  <si>
    <t>Višak/manjak</t>
  </si>
  <si>
    <t>Uređaji, strojevi i oprema za ostale namjene</t>
  </si>
  <si>
    <t>PRIJEDLOG</t>
  </si>
  <si>
    <t>Preneseni višak iz prethodne godine -9221</t>
  </si>
  <si>
    <t>Preneseni manjak iz prethodne godine  -9222</t>
  </si>
  <si>
    <t>2117-1-126-03-26-4</t>
  </si>
  <si>
    <t>Dubrovnik, 30.9.2026. godine</t>
  </si>
  <si>
    <t>II. REBALANSA FINANCIJSKOG PLANA OŠ MOKOŠICA, DUBROVNIK ZA 2026. GODINU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</si>
</sst>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0"/>
      <name val="Arial"/>
      <family val="2"/>
      <charset val="238"/>
    </font>
    <font>
      <sz val="12"/>
      <color indexed="8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8"/>
      <color indexed="8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i/>
      <sz val="10"/>
      <color indexed="8"/>
      <name val="Arial"/>
      <family val="2"/>
      <charset val="238"/>
    </font>
    <font>
      <i/>
      <sz val="10"/>
      <color theme="1"/>
      <name val="Arial"/>
      <family val="2"/>
      <charset val="238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i/>
      <sz val="10"/>
      <name val="Arial"/>
      <family val="2"/>
      <charset val="238"/>
    </font>
    <font>
      <sz val="11"/>
      <color theme="1"/>
      <name val="Calibri"/>
      <family val="2"/>
      <scheme val="minor"/>
    </font>
    <font>
      <b/>
      <sz val="10"/>
      <color rgb="FF000000"/>
      <name val="Arial"/>
      <family val="2"/>
      <charset val="238"/>
    </font>
    <font>
      <b/>
      <sz val="8"/>
      <color theme="1"/>
      <name val="Arial"/>
      <family val="2"/>
      <charset val="238"/>
    </font>
    <font>
      <b/>
      <i/>
      <sz val="8"/>
      <color theme="1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sz val="8"/>
      <color theme="1"/>
      <name val="Arial"/>
      <family val="2"/>
      <charset val="238"/>
    </font>
    <font>
      <b/>
      <i/>
      <sz val="10"/>
      <color theme="1"/>
      <name val="Arial"/>
      <family val="2"/>
      <charset val="238"/>
    </font>
    <font>
      <b/>
      <i/>
      <sz val="8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9"/>
      <color indexed="8"/>
      <name val="Arial"/>
      <family val="2"/>
      <charset val="238"/>
    </font>
    <font>
      <sz val="9"/>
      <color indexed="8"/>
      <name val="Arial"/>
      <family val="2"/>
      <charset val="238"/>
    </font>
    <font>
      <b/>
      <sz val="9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8"/>
      <color indexed="8"/>
      <name val="Arial"/>
      <family val="2"/>
      <charset val="238"/>
    </font>
    <font>
      <b/>
      <sz val="8"/>
      <name val="Arial"/>
      <family val="2"/>
      <charset val="238"/>
    </font>
    <font>
      <b/>
      <sz val="12"/>
      <name val="Arial"/>
      <family val="2"/>
      <charset val="238"/>
    </font>
    <font>
      <b/>
      <sz val="20"/>
      <color theme="1"/>
      <name val="Calibri"/>
      <family val="2"/>
      <charset val="238"/>
      <scheme val="minor"/>
    </font>
    <font>
      <b/>
      <sz val="11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</fonts>
  <fills count="1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E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4FC6A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34998626667073579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3" fillId="0" borderId="0"/>
    <xf numFmtId="0" fontId="18" fillId="9" borderId="0" applyNumberFormat="0" applyBorder="0" applyAlignment="0" applyProtection="0"/>
    <xf numFmtId="0" fontId="19" fillId="10" borderId="0" applyNumberFormat="0" applyBorder="0" applyAlignment="0" applyProtection="0"/>
    <xf numFmtId="0" fontId="22" fillId="0" borderId="0"/>
  </cellStyleXfs>
  <cellXfs count="270">
    <xf numFmtId="0" fontId="0" fillId="0" borderId="0" xfId="0"/>
    <xf numFmtId="0" fontId="3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Fill="1" applyBorder="1" applyAlignment="1" applyProtection="1">
      <alignment vertical="center" wrapText="1"/>
    </xf>
    <xf numFmtId="0" fontId="6" fillId="2" borderId="3" xfId="0" quotePrefix="1" applyFont="1" applyFill="1" applyBorder="1" applyAlignment="1">
      <alignment horizontal="left" vertical="center"/>
    </xf>
    <xf numFmtId="0" fontId="7" fillId="2" borderId="3" xfId="0" quotePrefix="1" applyFont="1" applyFill="1" applyBorder="1" applyAlignment="1">
      <alignment horizontal="left" vertical="center"/>
    </xf>
    <xf numFmtId="0" fontId="6" fillId="2" borderId="3" xfId="0" applyNumberFormat="1" applyFont="1" applyFill="1" applyBorder="1" applyAlignment="1" applyProtection="1">
      <alignment horizontal="left" vertical="center" wrapText="1"/>
    </xf>
    <xf numFmtId="0" fontId="7" fillId="2" borderId="3" xfId="0" quotePrefix="1" applyFont="1" applyFill="1" applyBorder="1" applyAlignment="1">
      <alignment horizontal="left" vertical="center" wrapText="1"/>
    </xf>
    <xf numFmtId="0" fontId="8" fillId="2" borderId="3" xfId="0" quotePrefix="1" applyFont="1" applyFill="1" applyBorder="1" applyAlignment="1">
      <alignment horizontal="left" vertical="center"/>
    </xf>
    <xf numFmtId="0" fontId="10" fillId="0" borderId="0" xfId="0" applyFont="1" applyAlignment="1">
      <alignment wrapText="1"/>
    </xf>
    <xf numFmtId="0" fontId="9" fillId="0" borderId="0" xfId="0" applyNumberFormat="1" applyFont="1" applyFill="1" applyBorder="1" applyAlignment="1" applyProtection="1">
      <alignment vertical="center" wrapText="1"/>
    </xf>
    <xf numFmtId="0" fontId="11" fillId="0" borderId="0" xfId="0" applyFont="1" applyAlignment="1">
      <alignment vertical="top" wrapText="1"/>
    </xf>
    <xf numFmtId="0" fontId="0" fillId="3" borderId="0" xfId="0" applyFill="1"/>
    <xf numFmtId="0" fontId="1" fillId="0" borderId="0" xfId="0" applyFont="1" applyAlignment="1">
      <alignment vertical="top" wrapText="1"/>
    </xf>
    <xf numFmtId="0" fontId="0" fillId="0" borderId="0" xfId="0" applyAlignment="1">
      <alignment horizontal="left"/>
    </xf>
    <xf numFmtId="0" fontId="0" fillId="3" borderId="0" xfId="0" applyFill="1" applyAlignment="1">
      <alignment horizontal="left"/>
    </xf>
    <xf numFmtId="0" fontId="2" fillId="2" borderId="0" xfId="0" applyNumberFormat="1" applyFont="1" applyFill="1" applyBorder="1" applyAlignment="1" applyProtection="1">
      <alignment horizontal="center" vertical="center" wrapText="1"/>
    </xf>
    <xf numFmtId="0" fontId="3" fillId="2" borderId="0" xfId="0" applyNumberFormat="1" applyFont="1" applyFill="1" applyBorder="1" applyAlignment="1" applyProtection="1">
      <alignment vertical="center" wrapText="1"/>
    </xf>
    <xf numFmtId="4" fontId="5" fillId="2" borderId="3" xfId="0" applyNumberFormat="1" applyFont="1" applyFill="1" applyBorder="1" applyAlignment="1">
      <alignment horizontal="right"/>
    </xf>
    <xf numFmtId="0" fontId="8" fillId="2" borderId="7" xfId="0" applyNumberFormat="1" applyFont="1" applyFill="1" applyBorder="1" applyAlignment="1" applyProtection="1">
      <alignment horizontal="left" vertical="center" wrapText="1"/>
    </xf>
    <xf numFmtId="0" fontId="7" fillId="2" borderId="7" xfId="0" quotePrefix="1" applyFont="1" applyFill="1" applyBorder="1" applyAlignment="1">
      <alignment horizontal="left" vertical="center" wrapText="1" indent="1"/>
    </xf>
    <xf numFmtId="0" fontId="7" fillId="2" borderId="7" xfId="0" applyNumberFormat="1" applyFont="1" applyFill="1" applyBorder="1" applyAlignment="1" applyProtection="1">
      <alignment horizontal="left" vertical="center" wrapText="1" indent="1"/>
    </xf>
    <xf numFmtId="0" fontId="7" fillId="2" borderId="10" xfId="0" applyNumberFormat="1" applyFont="1" applyFill="1" applyBorder="1" applyAlignment="1" applyProtection="1">
      <alignment horizontal="left" vertical="center" wrapText="1" indent="1"/>
    </xf>
    <xf numFmtId="0" fontId="8" fillId="6" borderId="14" xfId="0" applyNumberFormat="1" applyFont="1" applyFill="1" applyBorder="1" applyAlignment="1" applyProtection="1">
      <alignment horizontal="left" vertical="center" wrapText="1" indent="1"/>
    </xf>
    <xf numFmtId="4" fontId="14" fillId="6" borderId="15" xfId="0" applyNumberFormat="1" applyFont="1" applyFill="1" applyBorder="1" applyAlignment="1">
      <alignment horizontal="right" vertical="center"/>
    </xf>
    <xf numFmtId="0" fontId="8" fillId="2" borderId="12" xfId="0" applyNumberFormat="1" applyFont="1" applyFill="1" applyBorder="1" applyAlignment="1" applyProtection="1">
      <alignment horizontal="left" vertical="center" wrapText="1"/>
    </xf>
    <xf numFmtId="4" fontId="5" fillId="2" borderId="13" xfId="0" applyNumberFormat="1" applyFont="1" applyFill="1" applyBorder="1" applyAlignment="1">
      <alignment horizontal="right" vertical="center"/>
    </xf>
    <xf numFmtId="0" fontId="8" fillId="5" borderId="14" xfId="0" applyNumberFormat="1" applyFont="1" applyFill="1" applyBorder="1" applyAlignment="1" applyProtection="1">
      <alignment horizontal="left" vertical="center" wrapText="1"/>
    </xf>
    <xf numFmtId="4" fontId="8" fillId="5" borderId="15" xfId="0" applyNumberFormat="1" applyFont="1" applyFill="1" applyBorder="1" applyAlignment="1" applyProtection="1">
      <alignment horizontal="right" vertical="center" wrapText="1"/>
    </xf>
    <xf numFmtId="4" fontId="5" fillId="5" borderId="15" xfId="0" applyNumberFormat="1" applyFont="1" applyFill="1" applyBorder="1" applyAlignment="1">
      <alignment horizontal="right" vertical="center"/>
    </xf>
    <xf numFmtId="0" fontId="5" fillId="7" borderId="14" xfId="0" applyNumberFormat="1" applyFont="1" applyFill="1" applyBorder="1" applyAlignment="1" applyProtection="1">
      <alignment horizontal="center" vertical="center" wrapText="1"/>
    </xf>
    <xf numFmtId="0" fontId="5" fillId="7" borderId="15" xfId="0" applyNumberFormat="1" applyFont="1" applyFill="1" applyBorder="1" applyAlignment="1" applyProtection="1">
      <alignment horizontal="center" vertical="center" wrapText="1"/>
    </xf>
    <xf numFmtId="0" fontId="5" fillId="8" borderId="14" xfId="0" applyNumberFormat="1" applyFont="1" applyFill="1" applyBorder="1" applyAlignment="1" applyProtection="1">
      <alignment horizontal="center" vertical="center" wrapText="1"/>
    </xf>
    <xf numFmtId="0" fontId="5" fillId="8" borderId="15" xfId="0" applyNumberFormat="1" applyFont="1" applyFill="1" applyBorder="1" applyAlignment="1" applyProtection="1">
      <alignment horizontal="center" vertical="center" wrapText="1"/>
    </xf>
    <xf numFmtId="0" fontId="7" fillId="2" borderId="8" xfId="0" quotePrefix="1" applyFont="1" applyFill="1" applyBorder="1" applyAlignment="1">
      <alignment horizontal="left" vertical="center" wrapText="1"/>
    </xf>
    <xf numFmtId="4" fontId="16" fillId="2" borderId="9" xfId="0" applyNumberFormat="1" applyFont="1" applyFill="1" applyBorder="1" applyAlignment="1">
      <alignment horizontal="right"/>
    </xf>
    <xf numFmtId="4" fontId="3" fillId="0" borderId="3" xfId="0" applyNumberFormat="1" applyFont="1" applyBorder="1" applyAlignment="1">
      <alignment horizontal="right"/>
    </xf>
    <xf numFmtId="4" fontId="16" fillId="2" borderId="3" xfId="0" applyNumberFormat="1" applyFont="1" applyFill="1" applyBorder="1" applyAlignment="1">
      <alignment horizontal="right"/>
    </xf>
    <xf numFmtId="0" fontId="7" fillId="2" borderId="3" xfId="0" applyNumberFormat="1" applyFont="1" applyFill="1" applyBorder="1" applyAlignment="1" applyProtection="1">
      <alignment horizontal="left" vertical="center" wrapText="1"/>
    </xf>
    <xf numFmtId="0" fontId="21" fillId="2" borderId="3" xfId="0" quotePrefix="1" applyFont="1" applyFill="1" applyBorder="1" applyAlignment="1">
      <alignment horizontal="left" vertical="center"/>
    </xf>
    <xf numFmtId="0" fontId="12" fillId="4" borderId="3" xfId="0" applyNumberFormat="1" applyFont="1" applyFill="1" applyBorder="1" applyAlignment="1" applyProtection="1">
      <alignment horizontal="center" vertical="center" wrapText="1"/>
    </xf>
    <xf numFmtId="0" fontId="5" fillId="7" borderId="3" xfId="0" applyNumberFormat="1" applyFont="1" applyFill="1" applyBorder="1" applyAlignment="1" applyProtection="1">
      <alignment horizontal="center" vertical="center" wrapText="1"/>
    </xf>
    <xf numFmtId="0" fontId="8" fillId="5" borderId="3" xfId="0" applyNumberFormat="1" applyFont="1" applyFill="1" applyBorder="1" applyAlignment="1" applyProtection="1">
      <alignment horizontal="left" vertical="center" wrapText="1"/>
    </xf>
    <xf numFmtId="4" fontId="5" fillId="5" borderId="3" xfId="0" applyNumberFormat="1" applyFont="1" applyFill="1" applyBorder="1" applyAlignment="1">
      <alignment horizontal="right"/>
    </xf>
    <xf numFmtId="0" fontId="8" fillId="11" borderId="3" xfId="0" applyNumberFormat="1" applyFont="1" applyFill="1" applyBorder="1" applyAlignment="1" applyProtection="1">
      <alignment horizontal="left" vertical="center" wrapText="1"/>
    </xf>
    <xf numFmtId="4" fontId="5" fillId="11" borderId="3" xfId="0" applyNumberFormat="1" applyFont="1" applyFill="1" applyBorder="1" applyAlignment="1">
      <alignment horizontal="right"/>
    </xf>
    <xf numFmtId="0" fontId="8" fillId="11" borderId="3" xfId="0" quotePrefix="1" applyFont="1" applyFill="1" applyBorder="1" applyAlignment="1">
      <alignment horizontal="left" vertical="center"/>
    </xf>
    <xf numFmtId="0" fontId="21" fillId="11" borderId="3" xfId="0" quotePrefix="1" applyFont="1" applyFill="1" applyBorder="1" applyAlignment="1">
      <alignment horizontal="left" vertical="center"/>
    </xf>
    <xf numFmtId="0" fontId="8" fillId="11" borderId="3" xfId="0" quotePrefix="1" applyFont="1" applyFill="1" applyBorder="1" applyAlignment="1">
      <alignment horizontal="left" vertical="center" wrapText="1"/>
    </xf>
    <xf numFmtId="0" fontId="20" fillId="0" borderId="0" xfId="0" applyFont="1"/>
    <xf numFmtId="0" fontId="14" fillId="0" borderId="3" xfId="0" applyFont="1" applyBorder="1" applyAlignment="1">
      <alignment vertical="top" wrapText="1"/>
    </xf>
    <xf numFmtId="0" fontId="17" fillId="0" borderId="3" xfId="0" applyFont="1" applyBorder="1" applyAlignment="1">
      <alignment vertical="top" wrapText="1"/>
    </xf>
    <xf numFmtId="0" fontId="15" fillId="0" borderId="3" xfId="0" applyFont="1" applyBorder="1"/>
    <xf numFmtId="0" fontId="17" fillId="0" borderId="3" xfId="0" applyFont="1" applyBorder="1"/>
    <xf numFmtId="0" fontId="6" fillId="11" borderId="3" xfId="0" quotePrefix="1" applyFont="1" applyFill="1" applyBorder="1" applyAlignment="1">
      <alignment horizontal="left" vertical="center"/>
    </xf>
    <xf numFmtId="0" fontId="8" fillId="5" borderId="3" xfId="0" applyFont="1" applyFill="1" applyBorder="1" applyAlignment="1">
      <alignment horizontal="left" vertical="center"/>
    </xf>
    <xf numFmtId="0" fontId="8" fillId="5" borderId="3" xfId="0" applyNumberFormat="1" applyFont="1" applyFill="1" applyBorder="1" applyAlignment="1" applyProtection="1">
      <alignment horizontal="left" vertical="center"/>
    </xf>
    <xf numFmtId="0" fontId="8" fillId="5" borderId="3" xfId="0" applyNumberFormat="1" applyFont="1" applyFill="1" applyBorder="1" applyAlignment="1" applyProtection="1">
      <alignment vertical="center" wrapText="1"/>
    </xf>
    <xf numFmtId="0" fontId="8" fillId="11" borderId="3" xfId="0" applyNumberFormat="1" applyFont="1" applyFill="1" applyBorder="1" applyAlignment="1" applyProtection="1">
      <alignment vertical="center" wrapText="1"/>
    </xf>
    <xf numFmtId="4" fontId="17" fillId="0" borderId="3" xfId="0" applyNumberFormat="1" applyFont="1" applyBorder="1" applyAlignment="1">
      <alignment horizontal="right"/>
    </xf>
    <xf numFmtId="0" fontId="6" fillId="12" borderId="3" xfId="0" quotePrefix="1" applyFont="1" applyFill="1" applyBorder="1" applyAlignment="1">
      <alignment horizontal="left" vertical="center"/>
    </xf>
    <xf numFmtId="0" fontId="6" fillId="12" borderId="3" xfId="0" quotePrefix="1" applyFont="1" applyFill="1" applyBorder="1" applyAlignment="1">
      <alignment horizontal="left" vertical="center" wrapText="1"/>
    </xf>
    <xf numFmtId="4" fontId="3" fillId="12" borderId="3" xfId="0" applyNumberFormat="1" applyFont="1" applyFill="1" applyBorder="1" applyAlignment="1">
      <alignment horizontal="right"/>
    </xf>
    <xf numFmtId="0" fontId="7" fillId="12" borderId="3" xfId="0" quotePrefix="1" applyFont="1" applyFill="1" applyBorder="1" applyAlignment="1">
      <alignment horizontal="left" vertical="center"/>
    </xf>
    <xf numFmtId="0" fontId="8" fillId="12" borderId="3" xfId="0" quotePrefix="1" applyFont="1" applyFill="1" applyBorder="1" applyAlignment="1">
      <alignment horizontal="left" vertical="center"/>
    </xf>
    <xf numFmtId="0" fontId="6" fillId="12" borderId="3" xfId="0" applyNumberFormat="1" applyFont="1" applyFill="1" applyBorder="1" applyAlignment="1" applyProtection="1">
      <alignment horizontal="left" vertical="center" wrapText="1"/>
    </xf>
    <xf numFmtId="4" fontId="16" fillId="12" borderId="3" xfId="0" applyNumberFormat="1" applyFont="1" applyFill="1" applyBorder="1" applyAlignment="1">
      <alignment horizontal="right"/>
    </xf>
    <xf numFmtId="0" fontId="14" fillId="12" borderId="3" xfId="0" applyFont="1" applyFill="1" applyBorder="1" applyAlignment="1">
      <alignment vertical="top" wrapText="1"/>
    </xf>
    <xf numFmtId="0" fontId="15" fillId="12" borderId="3" xfId="0" applyFont="1" applyFill="1" applyBorder="1" applyAlignment="1">
      <alignment vertical="top" wrapText="1"/>
    </xf>
    <xf numFmtId="4" fontId="17" fillId="0" borderId="3" xfId="0" applyNumberFormat="1" applyFont="1" applyBorder="1" applyAlignment="1">
      <alignment horizontal="right" wrapText="1"/>
    </xf>
    <xf numFmtId="4" fontId="15" fillId="12" borderId="3" xfId="0" applyNumberFormat="1" applyFont="1" applyFill="1" applyBorder="1" applyAlignment="1">
      <alignment horizontal="right" wrapText="1"/>
    </xf>
    <xf numFmtId="4" fontId="14" fillId="5" borderId="3" xfId="0" applyNumberFormat="1" applyFont="1" applyFill="1" applyBorder="1" applyAlignment="1">
      <alignment horizontal="right"/>
    </xf>
    <xf numFmtId="4" fontId="14" fillId="11" borderId="3" xfId="0" applyNumberFormat="1" applyFont="1" applyFill="1" applyBorder="1" applyAlignment="1">
      <alignment horizontal="right"/>
    </xf>
    <xf numFmtId="4" fontId="15" fillId="12" borderId="3" xfId="0" applyNumberFormat="1" applyFont="1" applyFill="1" applyBorder="1" applyAlignment="1">
      <alignment horizontal="right"/>
    </xf>
    <xf numFmtId="4" fontId="8" fillId="11" borderId="3" xfId="0" applyNumberFormat="1" applyFont="1" applyFill="1" applyBorder="1" applyAlignment="1" applyProtection="1">
      <alignment horizontal="right" wrapText="1"/>
    </xf>
    <xf numFmtId="0" fontId="5" fillId="4" borderId="3" xfId="0" quotePrefix="1" applyNumberFormat="1" applyFont="1" applyFill="1" applyBorder="1" applyAlignment="1" applyProtection="1">
      <alignment horizontal="center" vertical="center" wrapText="1"/>
    </xf>
    <xf numFmtId="4" fontId="3" fillId="0" borderId="3" xfId="0" applyNumberFormat="1" applyFont="1" applyFill="1" applyBorder="1" applyAlignment="1">
      <alignment horizontal="right"/>
    </xf>
    <xf numFmtId="1" fontId="24" fillId="2" borderId="3" xfId="4" applyNumberFormat="1" applyFont="1" applyFill="1" applyBorder="1" applyAlignment="1">
      <alignment horizontal="center" vertical="center" wrapText="1"/>
    </xf>
    <xf numFmtId="1" fontId="24" fillId="2" borderId="4" xfId="4" applyNumberFormat="1" applyFont="1" applyFill="1" applyBorder="1" applyAlignment="1">
      <alignment horizontal="center" vertical="center" wrapText="1"/>
    </xf>
    <xf numFmtId="4" fontId="26" fillId="2" borderId="3" xfId="4" applyNumberFormat="1" applyFont="1" applyFill="1" applyBorder="1" applyAlignment="1">
      <alignment horizontal="right" vertical="center" wrapText="1"/>
    </xf>
    <xf numFmtId="4" fontId="27" fillId="2" borderId="3" xfId="4" applyNumberFormat="1" applyFont="1" applyFill="1" applyBorder="1" applyAlignment="1">
      <alignment horizontal="right" vertical="center" wrapText="1"/>
    </xf>
    <xf numFmtId="4" fontId="27" fillId="2" borderId="4" xfId="4" applyNumberFormat="1" applyFont="1" applyFill="1" applyBorder="1" applyAlignment="1">
      <alignment horizontal="right" vertical="center" wrapText="1"/>
    </xf>
    <xf numFmtId="4" fontId="24" fillId="2" borderId="3" xfId="4" applyNumberFormat="1" applyFont="1" applyFill="1" applyBorder="1" applyAlignment="1">
      <alignment horizontal="right" vertical="center" wrapText="1"/>
    </xf>
    <xf numFmtId="4" fontId="28" fillId="2" borderId="3" xfId="4" applyNumberFormat="1" applyFont="1" applyFill="1" applyBorder="1" applyAlignment="1">
      <alignment horizontal="right" vertical="center" wrapText="1"/>
    </xf>
    <xf numFmtId="0" fontId="27" fillId="2" borderId="1" xfId="4" applyFont="1" applyFill="1" applyBorder="1" applyAlignment="1">
      <alignment horizontal="left" vertical="center" wrapText="1"/>
    </xf>
    <xf numFmtId="0" fontId="27" fillId="2" borderId="4" xfId="4" applyFont="1" applyFill="1" applyBorder="1" applyAlignment="1">
      <alignment horizontal="left" vertical="center" wrapText="1"/>
    </xf>
    <xf numFmtId="0" fontId="26" fillId="2" borderId="4" xfId="4" applyFont="1" applyFill="1" applyBorder="1" applyAlignment="1">
      <alignment horizontal="left" vertical="center" wrapText="1"/>
    </xf>
    <xf numFmtId="0" fontId="27" fillId="2" borderId="1" xfId="4" applyFont="1" applyFill="1" applyBorder="1" applyAlignment="1">
      <alignment horizontal="left" vertical="center"/>
    </xf>
    <xf numFmtId="0" fontId="27" fillId="2" borderId="2" xfId="4" applyFont="1" applyFill="1" applyBorder="1" applyAlignment="1">
      <alignment horizontal="left" vertical="center"/>
    </xf>
    <xf numFmtId="0" fontId="27" fillId="2" borderId="4" xfId="4" applyFont="1" applyFill="1" applyBorder="1" applyAlignment="1">
      <alignment horizontal="left" vertical="center"/>
    </xf>
    <xf numFmtId="4" fontId="23" fillId="4" borderId="3" xfId="4" applyNumberFormat="1" applyFont="1" applyFill="1" applyBorder="1" applyAlignment="1">
      <alignment horizontal="right" vertical="center" wrapText="1"/>
    </xf>
    <xf numFmtId="4" fontId="14" fillId="13" borderId="3" xfId="2" applyNumberFormat="1" applyFont="1" applyFill="1" applyBorder="1" applyAlignment="1" applyProtection="1">
      <alignment horizontal="right" vertical="center" wrapText="1"/>
    </xf>
    <xf numFmtId="4" fontId="14" fillId="14" borderId="3" xfId="2" applyNumberFormat="1" applyFont="1" applyFill="1" applyBorder="1" applyAlignment="1" applyProtection="1">
      <alignment horizontal="right" vertical="center" wrapText="1"/>
    </xf>
    <xf numFmtId="4" fontId="29" fillId="13" borderId="3" xfId="2" applyNumberFormat="1" applyFont="1" applyFill="1" applyBorder="1" applyAlignment="1" applyProtection="1">
      <alignment horizontal="right" vertical="center" wrapText="1"/>
    </xf>
    <xf numFmtId="4" fontId="30" fillId="15" borderId="3" xfId="4" applyNumberFormat="1" applyFont="1" applyFill="1" applyBorder="1" applyAlignment="1">
      <alignment horizontal="right" vertical="center" wrapText="1"/>
    </xf>
    <xf numFmtId="4" fontId="25" fillId="15" borderId="3" xfId="4" applyNumberFormat="1" applyFont="1" applyFill="1" applyBorder="1" applyAlignment="1">
      <alignment horizontal="right" vertical="center" wrapText="1"/>
    </xf>
    <xf numFmtId="0" fontId="31" fillId="0" borderId="0" xfId="0" applyFont="1"/>
    <xf numFmtId="0" fontId="8" fillId="16" borderId="1" xfId="0" applyFont="1" applyFill="1" applyBorder="1" applyAlignment="1">
      <alignment horizontal="left" vertical="center"/>
    </xf>
    <xf numFmtId="0" fontId="6" fillId="16" borderId="2" xfId="0" applyNumberFormat="1" applyFont="1" applyFill="1" applyBorder="1" applyAlignment="1" applyProtection="1">
      <alignment vertical="center"/>
    </xf>
    <xf numFmtId="4" fontId="3" fillId="16" borderId="3" xfId="0" applyNumberFormat="1" applyFont="1" applyFill="1" applyBorder="1" applyAlignment="1" applyProtection="1">
      <alignment horizontal="right" vertical="center" wrapText="1"/>
    </xf>
    <xf numFmtId="4" fontId="6" fillId="16" borderId="3" xfId="0" applyNumberFormat="1" applyFont="1" applyFill="1" applyBorder="1" applyAlignment="1" applyProtection="1">
      <alignment horizontal="right" vertical="center"/>
    </xf>
    <xf numFmtId="4" fontId="6" fillId="16" borderId="3" xfId="0" applyNumberFormat="1" applyFont="1" applyFill="1" applyBorder="1" applyAlignment="1" applyProtection="1">
      <alignment horizontal="right" vertical="center" wrapText="1"/>
    </xf>
    <xf numFmtId="0" fontId="12" fillId="7" borderId="20" xfId="0" applyNumberFormat="1" applyFont="1" applyFill="1" applyBorder="1" applyAlignment="1" applyProtection="1">
      <alignment horizontal="center" vertical="center" wrapText="1"/>
    </xf>
    <xf numFmtId="0" fontId="12" fillId="7" borderId="21" xfId="0" applyNumberFormat="1" applyFont="1" applyFill="1" applyBorder="1" applyAlignment="1" applyProtection="1">
      <alignment horizontal="center" vertical="center" wrapText="1"/>
    </xf>
    <xf numFmtId="0" fontId="8" fillId="2" borderId="22" xfId="0" applyNumberFormat="1" applyFont="1" applyFill="1" applyBorder="1" applyAlignment="1" applyProtection="1">
      <alignment horizontal="left" vertical="center" wrapText="1"/>
    </xf>
    <xf numFmtId="4" fontId="5" fillId="2" borderId="23" xfId="0" applyNumberFormat="1" applyFont="1" applyFill="1" applyBorder="1" applyAlignment="1">
      <alignment horizontal="right"/>
    </xf>
    <xf numFmtId="0" fontId="7" fillId="2" borderId="7" xfId="0" quotePrefix="1" applyFont="1" applyFill="1" applyBorder="1" applyAlignment="1">
      <alignment horizontal="left" vertical="center" wrapText="1"/>
    </xf>
    <xf numFmtId="0" fontId="4" fillId="2" borderId="0" xfId="0" applyNumberFormat="1" applyFont="1" applyFill="1" applyBorder="1" applyAlignment="1" applyProtection="1">
      <alignment horizontal="center" vertical="center" wrapText="1"/>
    </xf>
    <xf numFmtId="0" fontId="34" fillId="2" borderId="3" xfId="0" applyNumberFormat="1" applyFont="1" applyFill="1" applyBorder="1" applyAlignment="1" applyProtection="1">
      <alignment horizontal="left" vertical="center" wrapText="1"/>
    </xf>
    <xf numFmtId="0" fontId="35" fillId="0" borderId="0" xfId="0" applyFont="1"/>
    <xf numFmtId="0" fontId="37" fillId="2" borderId="3" xfId="0" applyNumberFormat="1" applyFont="1" applyFill="1" applyBorder="1" applyAlignment="1" applyProtection="1">
      <alignment horizontal="left" vertical="center" wrapText="1"/>
    </xf>
    <xf numFmtId="0" fontId="37" fillId="2" borderId="3" xfId="0" applyFont="1" applyFill="1" applyBorder="1" applyAlignment="1">
      <alignment horizontal="left" vertical="center"/>
    </xf>
    <xf numFmtId="0" fontId="37" fillId="2" borderId="3" xfId="0" applyNumberFormat="1" applyFont="1" applyFill="1" applyBorder="1" applyAlignment="1" applyProtection="1">
      <alignment horizontal="left" vertical="center"/>
    </xf>
    <xf numFmtId="0" fontId="37" fillId="2" borderId="3" xfId="0" applyNumberFormat="1" applyFont="1" applyFill="1" applyBorder="1" applyAlignment="1" applyProtection="1">
      <alignment vertical="center" wrapText="1"/>
    </xf>
    <xf numFmtId="2" fontId="36" fillId="2" borderId="3" xfId="0" applyNumberFormat="1" applyFont="1" applyFill="1" applyBorder="1" applyAlignment="1">
      <alignment horizontal="right"/>
    </xf>
    <xf numFmtId="2" fontId="33" fillId="2" borderId="3" xfId="0" applyNumberFormat="1" applyFont="1" applyFill="1" applyBorder="1" applyAlignment="1">
      <alignment horizontal="center"/>
    </xf>
    <xf numFmtId="0" fontId="12" fillId="18" borderId="3" xfId="0" applyNumberFormat="1" applyFont="1" applyFill="1" applyBorder="1" applyAlignment="1" applyProtection="1">
      <alignment horizontal="center" vertical="center" wrapText="1"/>
    </xf>
    <xf numFmtId="0" fontId="4" fillId="0" borderId="0" xfId="0" applyNumberFormat="1" applyFont="1" applyFill="1" applyBorder="1" applyAlignment="1" applyProtection="1">
      <alignment horizontal="center" vertical="center" wrapText="1"/>
    </xf>
    <xf numFmtId="0" fontId="9" fillId="2" borderId="0" xfId="0" applyNumberFormat="1" applyFont="1" applyFill="1" applyBorder="1" applyAlignment="1" applyProtection="1">
      <alignment vertical="center" wrapText="1"/>
    </xf>
    <xf numFmtId="0" fontId="4" fillId="7" borderId="14" xfId="0" applyNumberFormat="1" applyFont="1" applyFill="1" applyBorder="1" applyAlignment="1" applyProtection="1">
      <alignment horizontal="center" vertical="center" wrapText="1"/>
    </xf>
    <xf numFmtId="0" fontId="12" fillId="5" borderId="4" xfId="0" applyNumberFormat="1" applyFont="1" applyFill="1" applyBorder="1" applyAlignment="1" applyProtection="1">
      <alignment horizontal="center" vertical="center" wrapText="1"/>
    </xf>
    <xf numFmtId="0" fontId="32" fillId="5" borderId="3" xfId="0" applyNumberFormat="1" applyFont="1" applyFill="1" applyBorder="1" applyAlignment="1" applyProtection="1">
      <alignment horizontal="center"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vertical="center"/>
    </xf>
    <xf numFmtId="0" fontId="10" fillId="0" borderId="0" xfId="0" applyFont="1" applyAlignment="1"/>
    <xf numFmtId="0" fontId="12" fillId="5" borderId="4" xfId="0" applyNumberFormat="1" applyFont="1" applyFill="1" applyBorder="1" applyAlignment="1" applyProtection="1">
      <alignment horizontal="center" vertical="center" wrapText="1"/>
    </xf>
    <xf numFmtId="0" fontId="4" fillId="2" borderId="0" xfId="0" applyNumberFormat="1" applyFont="1" applyFill="1" applyBorder="1" applyAlignment="1" applyProtection="1">
      <alignment horizontal="center" vertical="center" wrapText="1"/>
    </xf>
    <xf numFmtId="0" fontId="2" fillId="2" borderId="0" xfId="0" applyNumberFormat="1" applyFont="1" applyFill="1" applyBorder="1" applyAlignment="1" applyProtection="1">
      <alignment horizontal="center" vertical="center" wrapText="1"/>
    </xf>
    <xf numFmtId="0" fontId="12" fillId="5" borderId="4" xfId="0" applyNumberFormat="1" applyFont="1" applyFill="1" applyBorder="1" applyAlignment="1" applyProtection="1">
      <alignment horizontal="center" vertical="center" wrapText="1"/>
    </xf>
    <xf numFmtId="2" fontId="33" fillId="2" borderId="3" xfId="0" applyNumberFormat="1" applyFont="1" applyFill="1" applyBorder="1" applyAlignment="1" applyProtection="1">
      <alignment horizontal="center" wrapText="1"/>
    </xf>
    <xf numFmtId="0" fontId="5" fillId="7" borderId="24" xfId="0" applyNumberFormat="1" applyFont="1" applyFill="1" applyBorder="1" applyAlignment="1" applyProtection="1">
      <alignment horizontal="center" vertical="center" wrapText="1"/>
    </xf>
    <xf numFmtId="4" fontId="30" fillId="17" borderId="3" xfId="4" applyNumberFormat="1" applyFont="1" applyFill="1" applyBorder="1" applyAlignment="1">
      <alignment horizontal="right" vertical="center" wrapText="1"/>
    </xf>
    <xf numFmtId="0" fontId="0" fillId="2" borderId="0" xfId="0" applyFill="1"/>
    <xf numFmtId="0" fontId="8" fillId="6" borderId="25" xfId="0" applyNumberFormat="1" applyFont="1" applyFill="1" applyBorder="1" applyAlignment="1" applyProtection="1">
      <alignment horizontal="left" vertical="center" wrapText="1" indent="1"/>
    </xf>
    <xf numFmtId="4" fontId="14" fillId="6" borderId="26" xfId="0" applyNumberFormat="1" applyFont="1" applyFill="1" applyBorder="1" applyAlignment="1">
      <alignment horizontal="right" vertical="center"/>
    </xf>
    <xf numFmtId="0" fontId="8" fillId="2" borderId="3" xfId="0" applyNumberFormat="1" applyFont="1" applyFill="1" applyBorder="1" applyAlignment="1" applyProtection="1">
      <alignment horizontal="left" vertical="center" wrapText="1" indent="1"/>
    </xf>
    <xf numFmtId="0" fontId="7" fillId="2" borderId="3" xfId="0" applyNumberFormat="1" applyFont="1" applyFill="1" applyBorder="1" applyAlignment="1" applyProtection="1">
      <alignment horizontal="left" vertical="center" wrapText="1" indent="1"/>
    </xf>
    <xf numFmtId="0" fontId="10" fillId="0" borderId="0" xfId="0" applyFont="1"/>
    <xf numFmtId="0" fontId="41" fillId="0" borderId="0" xfId="0" applyFont="1" applyAlignment="1">
      <alignment vertical="center"/>
    </xf>
    <xf numFmtId="0" fontId="42" fillId="0" borderId="0" xfId="0" applyFont="1" applyAlignment="1"/>
    <xf numFmtId="4" fontId="5" fillId="0" borderId="13" xfId="0" applyNumberFormat="1" applyFont="1" applyFill="1" applyBorder="1" applyAlignment="1">
      <alignment horizontal="right" vertical="center"/>
    </xf>
    <xf numFmtId="4" fontId="16" fillId="0" borderId="3" xfId="0" applyNumberFormat="1" applyFont="1" applyFill="1" applyBorder="1" applyAlignment="1">
      <alignment horizontal="right" vertical="center"/>
    </xf>
    <xf numFmtId="4" fontId="17" fillId="0" borderId="3" xfId="0" applyNumberFormat="1" applyFont="1" applyFill="1" applyBorder="1" applyAlignment="1">
      <alignment horizontal="right" vertical="center"/>
    </xf>
    <xf numFmtId="4" fontId="5" fillId="0" borderId="3" xfId="0" applyNumberFormat="1" applyFont="1" applyFill="1" applyBorder="1" applyAlignment="1">
      <alignment horizontal="right" vertical="center"/>
    </xf>
    <xf numFmtId="4" fontId="17" fillId="0" borderId="3" xfId="0" applyNumberFormat="1" applyFont="1" applyFill="1" applyBorder="1" applyAlignment="1">
      <alignment horizontal="right" vertical="center" wrapText="1"/>
    </xf>
    <xf numFmtId="4" fontId="14" fillId="0" borderId="3" xfId="0" applyNumberFormat="1" applyFont="1" applyFill="1" applyBorder="1" applyAlignment="1">
      <alignment horizontal="right" vertical="center" wrapText="1"/>
    </xf>
    <xf numFmtId="4" fontId="17" fillId="0" borderId="11" xfId="0" applyNumberFormat="1" applyFont="1" applyFill="1" applyBorder="1" applyAlignment="1">
      <alignment horizontal="right" vertical="center"/>
    </xf>
    <xf numFmtId="4" fontId="14" fillId="0" borderId="3" xfId="0" applyNumberFormat="1" applyFont="1" applyFill="1" applyBorder="1" applyAlignment="1">
      <alignment horizontal="right" vertical="center"/>
    </xf>
    <xf numFmtId="4" fontId="16" fillId="0" borderId="11" xfId="0" applyNumberFormat="1" applyFont="1" applyFill="1" applyBorder="1" applyAlignment="1">
      <alignment horizontal="right" vertical="center"/>
    </xf>
    <xf numFmtId="0" fontId="7" fillId="2" borderId="3" xfId="0" quotePrefix="1" applyFont="1" applyFill="1" applyBorder="1" applyAlignment="1">
      <alignment horizontal="right" vertical="center"/>
    </xf>
    <xf numFmtId="4" fontId="7" fillId="2" borderId="3" xfId="0" applyNumberFormat="1" applyFont="1" applyFill="1" applyBorder="1" applyAlignment="1">
      <alignment horizontal="right"/>
    </xf>
    <xf numFmtId="0" fontId="43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42" fillId="0" borderId="0" xfId="0" applyFont="1"/>
    <xf numFmtId="0" fontId="42" fillId="0" borderId="0" xfId="0" applyFont="1" applyAlignment="1">
      <alignment vertical="center"/>
    </xf>
    <xf numFmtId="0" fontId="44" fillId="0" borderId="0" xfId="0" applyFont="1" applyAlignment="1"/>
    <xf numFmtId="0" fontId="27" fillId="2" borderId="1" xfId="4" applyFont="1" applyFill="1" applyBorder="1" applyAlignment="1">
      <alignment horizontal="left" vertical="center" wrapText="1"/>
    </xf>
    <xf numFmtId="0" fontId="27" fillId="2" borderId="4" xfId="4" applyFont="1" applyFill="1" applyBorder="1" applyAlignment="1">
      <alignment horizontal="left" vertical="center" wrapText="1"/>
    </xf>
    <xf numFmtId="0" fontId="12" fillId="7" borderId="27" xfId="0" applyNumberFormat="1" applyFont="1" applyFill="1" applyBorder="1" applyAlignment="1" applyProtection="1">
      <alignment horizontal="center" vertical="center" wrapText="1"/>
    </xf>
    <xf numFmtId="4" fontId="14" fillId="0" borderId="28" xfId="0" applyNumberFormat="1" applyFont="1" applyBorder="1"/>
    <xf numFmtId="4" fontId="14" fillId="0" borderId="29" xfId="0" applyNumberFormat="1" applyFont="1" applyBorder="1"/>
    <xf numFmtId="4" fontId="17" fillId="0" borderId="29" xfId="0" applyNumberFormat="1" applyFont="1" applyBorder="1"/>
    <xf numFmtId="4" fontId="17" fillId="0" borderId="30" xfId="0" applyNumberFormat="1" applyFont="1" applyBorder="1"/>
    <xf numFmtId="0" fontId="27" fillId="2" borderId="1" xfId="4" applyFont="1" applyFill="1" applyBorder="1" applyAlignment="1">
      <alignment horizontal="left" vertical="center" wrapText="1"/>
    </xf>
    <xf numFmtId="0" fontId="27" fillId="2" borderId="4" xfId="4" applyFont="1" applyFill="1" applyBorder="1" applyAlignment="1">
      <alignment horizontal="left" vertical="center" wrapText="1"/>
    </xf>
    <xf numFmtId="0" fontId="39" fillId="0" borderId="0" xfId="0" applyFont="1" applyAlignment="1">
      <alignment horizontal="center" vertical="center" wrapText="1"/>
    </xf>
    <xf numFmtId="0" fontId="45" fillId="0" borderId="0" xfId="0" applyFont="1" applyAlignment="1">
      <alignment horizontal="center"/>
    </xf>
    <xf numFmtId="0" fontId="46" fillId="0" borderId="0" xfId="0" applyFont="1" applyAlignment="1">
      <alignment horizontal="center"/>
    </xf>
    <xf numFmtId="0" fontId="40" fillId="2" borderId="5" xfId="0" applyNumberFormat="1" applyFont="1" applyFill="1" applyBorder="1" applyAlignment="1" applyProtection="1">
      <alignment horizontal="center" vertical="center" wrapText="1"/>
    </xf>
    <xf numFmtId="0" fontId="5" fillId="16" borderId="1" xfId="0" quotePrefix="1" applyFont="1" applyFill="1" applyBorder="1" applyAlignment="1">
      <alignment horizontal="left" wrapText="1"/>
    </xf>
    <xf numFmtId="0" fontId="5" fillId="16" borderId="2" xfId="0" quotePrefix="1" applyFont="1" applyFill="1" applyBorder="1" applyAlignment="1">
      <alignment horizontal="left" wrapText="1"/>
    </xf>
    <xf numFmtId="0" fontId="5" fillId="16" borderId="4" xfId="0" quotePrefix="1" applyFont="1" applyFill="1" applyBorder="1" applyAlignment="1">
      <alignment horizontal="left" wrapText="1"/>
    </xf>
    <xf numFmtId="0" fontId="8" fillId="0" borderId="1" xfId="0" applyNumberFormat="1" applyFont="1" applyFill="1" applyBorder="1" applyAlignment="1" applyProtection="1">
      <alignment horizontal="left" vertical="center" wrapText="1"/>
    </xf>
    <xf numFmtId="0" fontId="6" fillId="0" borderId="2" xfId="0" applyNumberFormat="1" applyFont="1" applyFill="1" applyBorder="1" applyAlignment="1" applyProtection="1">
      <alignment vertical="center" wrapText="1"/>
    </xf>
    <xf numFmtId="0" fontId="5" fillId="18" borderId="3" xfId="0" quotePrefix="1" applyFont="1" applyFill="1" applyBorder="1" applyAlignment="1">
      <alignment horizontal="center" vertical="center" wrapText="1"/>
    </xf>
    <xf numFmtId="0" fontId="12" fillId="18" borderId="1" xfId="0" quotePrefix="1" applyFont="1" applyFill="1" applyBorder="1" applyAlignment="1">
      <alignment horizontal="center" vertical="center" wrapText="1"/>
    </xf>
    <xf numFmtId="0" fontId="12" fillId="18" borderId="2" xfId="0" quotePrefix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 applyProtection="1">
      <alignment horizontal="left" vertical="center" wrapText="1"/>
    </xf>
    <xf numFmtId="0" fontId="2" fillId="2" borderId="6" xfId="0" applyNumberFormat="1" applyFont="1" applyFill="1" applyBorder="1" applyAlignment="1" applyProtection="1">
      <alignment horizontal="center" vertical="center" wrapText="1"/>
    </xf>
    <xf numFmtId="0" fontId="4" fillId="2" borderId="0" xfId="0" applyNumberFormat="1" applyFont="1" applyFill="1" applyBorder="1" applyAlignment="1" applyProtection="1">
      <alignment horizontal="center" vertical="center" wrapText="1"/>
    </xf>
    <xf numFmtId="0" fontId="8" fillId="16" borderId="1" xfId="0" applyNumberFormat="1" applyFont="1" applyFill="1" applyBorder="1" applyAlignment="1" applyProtection="1">
      <alignment horizontal="left" vertical="center" wrapText="1"/>
    </xf>
    <xf numFmtId="0" fontId="8" fillId="16" borderId="2" xfId="0" applyNumberFormat="1" applyFont="1" applyFill="1" applyBorder="1" applyAlignment="1" applyProtection="1">
      <alignment horizontal="left" vertical="center" wrapText="1"/>
    </xf>
    <xf numFmtId="0" fontId="8" fillId="16" borderId="4" xfId="0" applyNumberFormat="1" applyFont="1" applyFill="1" applyBorder="1" applyAlignment="1" applyProtection="1">
      <alignment horizontal="left" vertical="center" wrapText="1"/>
    </xf>
    <xf numFmtId="0" fontId="8" fillId="0" borderId="4" xfId="0" applyNumberFormat="1" applyFont="1" applyFill="1" applyBorder="1" applyAlignment="1" applyProtection="1">
      <alignment horizontal="left" vertical="center" wrapText="1"/>
    </xf>
    <xf numFmtId="0" fontId="8" fillId="0" borderId="1" xfId="0" quotePrefix="1" applyFont="1" applyFill="1" applyBorder="1" applyAlignment="1">
      <alignment horizontal="left" vertical="center"/>
    </xf>
    <xf numFmtId="0" fontId="8" fillId="0" borderId="2" xfId="0" quotePrefix="1" applyFont="1" applyFill="1" applyBorder="1" applyAlignment="1">
      <alignment horizontal="left" vertical="center"/>
    </xf>
    <xf numFmtId="0" fontId="8" fillId="0" borderId="4" xfId="0" quotePrefix="1" applyFont="1" applyFill="1" applyBorder="1" applyAlignment="1">
      <alignment horizontal="left" vertical="center"/>
    </xf>
    <xf numFmtId="0" fontId="5" fillId="4" borderId="1" xfId="0" quotePrefix="1" applyFont="1" applyFill="1" applyBorder="1" applyAlignment="1">
      <alignment horizontal="center" vertical="center" wrapText="1"/>
    </xf>
    <xf numFmtId="0" fontId="5" fillId="4" borderId="2" xfId="0" quotePrefix="1" applyFont="1" applyFill="1" applyBorder="1" applyAlignment="1">
      <alignment horizontal="center" vertical="center" wrapText="1"/>
    </xf>
    <xf numFmtId="0" fontId="5" fillId="4" borderId="4" xfId="0" quotePrefix="1" applyFont="1" applyFill="1" applyBorder="1" applyAlignment="1">
      <alignment horizontal="center" vertical="center" wrapText="1"/>
    </xf>
    <xf numFmtId="0" fontId="12" fillId="4" borderId="1" xfId="0" quotePrefix="1" applyFont="1" applyFill="1" applyBorder="1" applyAlignment="1">
      <alignment horizontal="center" wrapText="1"/>
    </xf>
    <xf numFmtId="0" fontId="12" fillId="4" borderId="2" xfId="0" quotePrefix="1" applyFont="1" applyFill="1" applyBorder="1" applyAlignment="1">
      <alignment horizontal="center" wrapText="1"/>
    </xf>
    <xf numFmtId="0" fontId="12" fillId="4" borderId="4" xfId="0" quotePrefix="1" applyFont="1" applyFill="1" applyBorder="1" applyAlignment="1">
      <alignment horizontal="center" wrapText="1"/>
    </xf>
    <xf numFmtId="0" fontId="8" fillId="0" borderId="1" xfId="0" quotePrefix="1" applyFont="1" applyBorder="1" applyAlignment="1">
      <alignment horizontal="left" vertical="center"/>
    </xf>
    <xf numFmtId="0" fontId="8" fillId="0" borderId="2" xfId="0" quotePrefix="1" applyFont="1" applyBorder="1" applyAlignment="1">
      <alignment horizontal="left" vertical="center"/>
    </xf>
    <xf numFmtId="0" fontId="8" fillId="0" borderId="4" xfId="0" quotePrefix="1" applyFont="1" applyBorder="1" applyAlignment="1">
      <alignment horizontal="left" vertical="center"/>
    </xf>
    <xf numFmtId="0" fontId="8" fillId="16" borderId="1" xfId="0" quotePrefix="1" applyNumberFormat="1" applyFont="1" applyFill="1" applyBorder="1" applyAlignment="1" applyProtection="1">
      <alignment horizontal="left" vertical="center" wrapText="1"/>
    </xf>
    <xf numFmtId="0" fontId="8" fillId="16" borderId="2" xfId="0" quotePrefix="1" applyNumberFormat="1" applyFont="1" applyFill="1" applyBorder="1" applyAlignment="1" applyProtection="1">
      <alignment horizontal="left" vertical="center" wrapText="1"/>
    </xf>
    <xf numFmtId="0" fontId="8" fillId="16" borderId="4" xfId="0" quotePrefix="1" applyNumberFormat="1" applyFont="1" applyFill="1" applyBorder="1" applyAlignment="1" applyProtection="1">
      <alignment horizontal="left" vertical="center" wrapText="1"/>
    </xf>
    <xf numFmtId="0" fontId="8" fillId="0" borderId="1" xfId="0" quotePrefix="1" applyNumberFormat="1" applyFont="1" applyFill="1" applyBorder="1" applyAlignment="1" applyProtection="1">
      <alignment horizontal="left" vertical="center" wrapText="1"/>
    </xf>
    <xf numFmtId="0" fontId="8" fillId="0" borderId="2" xfId="0" quotePrefix="1" applyNumberFormat="1" applyFont="1" applyFill="1" applyBorder="1" applyAlignment="1" applyProtection="1">
      <alignment horizontal="left" vertical="center" wrapText="1"/>
    </xf>
    <xf numFmtId="0" fontId="8" fillId="0" borderId="4" xfId="0" quotePrefix="1" applyNumberFormat="1" applyFont="1" applyFill="1" applyBorder="1" applyAlignment="1" applyProtection="1">
      <alignment horizontal="left" vertical="center" wrapText="1"/>
    </xf>
    <xf numFmtId="0" fontId="38" fillId="2" borderId="5" xfId="0" applyNumberFormat="1" applyFont="1" applyFill="1" applyBorder="1" applyAlignment="1" applyProtection="1">
      <alignment horizontal="center" vertical="center" wrapText="1"/>
    </xf>
    <xf numFmtId="0" fontId="5" fillId="7" borderId="1" xfId="0" applyNumberFormat="1" applyFont="1" applyFill="1" applyBorder="1" applyAlignment="1" applyProtection="1">
      <alignment horizontal="center" vertical="center" wrapText="1"/>
    </xf>
    <xf numFmtId="0" fontId="5" fillId="7" borderId="2" xfId="0" applyNumberFormat="1" applyFont="1" applyFill="1" applyBorder="1" applyAlignment="1" applyProtection="1">
      <alignment horizontal="center" vertical="center" wrapText="1"/>
    </xf>
    <xf numFmtId="0" fontId="5" fillId="7" borderId="4" xfId="0" applyNumberFormat="1" applyFont="1" applyFill="1" applyBorder="1" applyAlignment="1" applyProtection="1">
      <alignment horizontal="center" vertical="center" wrapText="1"/>
    </xf>
    <xf numFmtId="0" fontId="4" fillId="2" borderId="5" xfId="0" applyNumberFormat="1" applyFont="1" applyFill="1" applyBorder="1" applyAlignment="1" applyProtection="1">
      <alignment horizontal="center" vertical="center" wrapText="1"/>
    </xf>
    <xf numFmtId="0" fontId="2" fillId="2" borderId="0" xfId="0" applyNumberFormat="1" applyFont="1" applyFill="1" applyBorder="1" applyAlignment="1" applyProtection="1">
      <alignment horizontal="center" vertical="center" wrapText="1"/>
    </xf>
    <xf numFmtId="0" fontId="12" fillId="5" borderId="1" xfId="0" applyNumberFormat="1" applyFont="1" applyFill="1" applyBorder="1" applyAlignment="1" applyProtection="1">
      <alignment horizontal="center" vertical="center" wrapText="1"/>
    </xf>
    <xf numFmtId="0" fontId="12" fillId="5" borderId="2" xfId="0" applyNumberFormat="1" applyFont="1" applyFill="1" applyBorder="1" applyAlignment="1" applyProtection="1">
      <alignment horizontal="center" vertical="center" wrapText="1"/>
    </xf>
    <xf numFmtId="0" fontId="12" fillId="5" borderId="4" xfId="0" applyNumberFormat="1" applyFont="1" applyFill="1" applyBorder="1" applyAlignment="1" applyProtection="1">
      <alignment horizontal="center" vertical="center" wrapText="1"/>
    </xf>
    <xf numFmtId="0" fontId="27" fillId="2" borderId="1" xfId="4" applyFont="1" applyFill="1" applyBorder="1" applyAlignment="1">
      <alignment horizontal="left" vertical="center" wrapText="1"/>
    </xf>
    <xf numFmtId="0" fontId="27" fillId="2" borderId="4" xfId="4" applyFont="1" applyFill="1" applyBorder="1" applyAlignment="1">
      <alignment horizontal="left" vertical="center" wrapText="1"/>
    </xf>
    <xf numFmtId="0" fontId="27" fillId="2" borderId="2" xfId="4" applyFont="1" applyFill="1" applyBorder="1" applyAlignment="1">
      <alignment horizontal="left" vertical="center" wrapText="1"/>
    </xf>
    <xf numFmtId="0" fontId="13" fillId="2" borderId="0" xfId="0" applyFont="1" applyFill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0" fontId="14" fillId="13" borderId="1" xfId="2" applyNumberFormat="1" applyFont="1" applyFill="1" applyBorder="1" applyAlignment="1" applyProtection="1">
      <alignment horizontal="left" vertical="center" wrapText="1"/>
    </xf>
    <xf numFmtId="0" fontId="14" fillId="13" borderId="2" xfId="2" applyNumberFormat="1" applyFont="1" applyFill="1" applyBorder="1" applyAlignment="1" applyProtection="1">
      <alignment horizontal="left" vertical="center" wrapText="1"/>
    </xf>
    <xf numFmtId="0" fontId="14" fillId="13" borderId="4" xfId="2" applyNumberFormat="1" applyFont="1" applyFill="1" applyBorder="1" applyAlignment="1" applyProtection="1">
      <alignment horizontal="left" vertical="center" wrapText="1"/>
    </xf>
    <xf numFmtId="0" fontId="26" fillId="2" borderId="1" xfId="4" applyFont="1" applyFill="1" applyBorder="1" applyAlignment="1">
      <alignment horizontal="left" vertical="center" wrapText="1"/>
    </xf>
    <xf numFmtId="0" fontId="26" fillId="2" borderId="4" xfId="4" applyFont="1" applyFill="1" applyBorder="1" applyAlignment="1">
      <alignment horizontal="left" vertical="center" wrapText="1"/>
    </xf>
    <xf numFmtId="0" fontId="26" fillId="2" borderId="2" xfId="4" applyFont="1" applyFill="1" applyBorder="1" applyAlignment="1">
      <alignment horizontal="left" vertical="center" wrapText="1"/>
    </xf>
    <xf numFmtId="0" fontId="26" fillId="2" borderId="3" xfId="4" applyFont="1" applyFill="1" applyBorder="1" applyAlignment="1">
      <alignment horizontal="left" vertical="center" wrapText="1"/>
    </xf>
    <xf numFmtId="0" fontId="27" fillId="2" borderId="1" xfId="4" applyFont="1" applyFill="1" applyBorder="1" applyAlignment="1">
      <alignment horizontal="left" vertical="top" wrapText="1"/>
    </xf>
    <xf numFmtId="0" fontId="27" fillId="2" borderId="2" xfId="4" applyFont="1" applyFill="1" applyBorder="1" applyAlignment="1">
      <alignment horizontal="left" vertical="top" wrapText="1"/>
    </xf>
    <xf numFmtId="0" fontId="27" fillId="2" borderId="4" xfId="4" applyFont="1" applyFill="1" applyBorder="1" applyAlignment="1">
      <alignment horizontal="left" vertical="top" wrapText="1"/>
    </xf>
    <xf numFmtId="0" fontId="27" fillId="2" borderId="3" xfId="4" applyFont="1" applyFill="1" applyBorder="1" applyAlignment="1">
      <alignment horizontal="left" vertical="center" wrapText="1"/>
    </xf>
    <xf numFmtId="0" fontId="30" fillId="15" borderId="3" xfId="3" applyNumberFormat="1" applyFont="1" applyFill="1" applyBorder="1" applyAlignment="1" applyProtection="1">
      <alignment horizontal="left" vertical="center" wrapText="1"/>
    </xf>
    <xf numFmtId="0" fontId="30" fillId="15" borderId="3" xfId="4" applyFont="1" applyFill="1" applyBorder="1" applyAlignment="1">
      <alignment horizontal="left" vertical="center" wrapText="1"/>
    </xf>
    <xf numFmtId="0" fontId="26" fillId="2" borderId="1" xfId="4" applyFont="1" applyFill="1" applyBorder="1" applyAlignment="1">
      <alignment horizontal="left" vertical="top" wrapText="1"/>
    </xf>
    <xf numFmtId="0" fontId="26" fillId="2" borderId="2" xfId="4" applyFont="1" applyFill="1" applyBorder="1" applyAlignment="1">
      <alignment horizontal="left" vertical="top" wrapText="1"/>
    </xf>
    <xf numFmtId="0" fontId="26" fillId="2" borderId="4" xfId="4" applyFont="1" applyFill="1" applyBorder="1" applyAlignment="1">
      <alignment horizontal="left" vertical="top" wrapText="1"/>
    </xf>
    <xf numFmtId="0" fontId="14" fillId="14" borderId="3" xfId="2" applyNumberFormat="1" applyFont="1" applyFill="1" applyBorder="1" applyAlignment="1" applyProtection="1">
      <alignment horizontal="left" vertical="center" wrapText="1"/>
    </xf>
    <xf numFmtId="0" fontId="14" fillId="14" borderId="1" xfId="2" applyNumberFormat="1" applyFont="1" applyFill="1" applyBorder="1" applyAlignment="1" applyProtection="1">
      <alignment horizontal="left" vertical="center" wrapText="1"/>
    </xf>
    <xf numFmtId="0" fontId="14" fillId="14" borderId="4" xfId="2" applyNumberFormat="1" applyFont="1" applyFill="1" applyBorder="1" applyAlignment="1" applyProtection="1">
      <alignment horizontal="left" vertical="center" wrapText="1"/>
    </xf>
    <xf numFmtId="0" fontId="14" fillId="14" borderId="2" xfId="2" applyNumberFormat="1" applyFont="1" applyFill="1" applyBorder="1" applyAlignment="1" applyProtection="1">
      <alignment horizontal="left" vertical="center" wrapText="1"/>
    </xf>
    <xf numFmtId="0" fontId="27" fillId="2" borderId="1" xfId="4" applyFont="1" applyFill="1" applyBorder="1" applyAlignment="1">
      <alignment horizontal="left" vertical="center"/>
    </xf>
    <xf numFmtId="0" fontId="27" fillId="2" borderId="2" xfId="4" applyFont="1" applyFill="1" applyBorder="1" applyAlignment="1">
      <alignment horizontal="left" vertical="center"/>
    </xf>
    <xf numFmtId="0" fontId="27" fillId="2" borderId="4" xfId="4" applyFont="1" applyFill="1" applyBorder="1" applyAlignment="1">
      <alignment horizontal="left" vertical="center"/>
    </xf>
    <xf numFmtId="0" fontId="30" fillId="15" borderId="1" xfId="3" applyNumberFormat="1" applyFont="1" applyFill="1" applyBorder="1" applyAlignment="1" applyProtection="1">
      <alignment horizontal="left" vertical="center" wrapText="1"/>
    </xf>
    <xf numFmtId="0" fontId="30" fillId="15" borderId="4" xfId="3" applyNumberFormat="1" applyFont="1" applyFill="1" applyBorder="1" applyAlignment="1" applyProtection="1">
      <alignment horizontal="left" vertical="center" wrapText="1"/>
    </xf>
    <xf numFmtId="0" fontId="25" fillId="15" borderId="1" xfId="4" applyFont="1" applyFill="1" applyBorder="1" applyAlignment="1">
      <alignment horizontal="left" vertical="center" wrapText="1"/>
    </xf>
    <xf numFmtId="0" fontId="25" fillId="15" borderId="2" xfId="4" applyFont="1" applyFill="1" applyBorder="1" applyAlignment="1">
      <alignment horizontal="left" vertical="center" wrapText="1"/>
    </xf>
    <xf numFmtId="0" fontId="25" fillId="15" borderId="4" xfId="4" applyFont="1" applyFill="1" applyBorder="1" applyAlignment="1">
      <alignment horizontal="left" vertical="center" wrapText="1"/>
    </xf>
    <xf numFmtId="0" fontId="27" fillId="2" borderId="1" xfId="4" applyFont="1" applyFill="1" applyBorder="1" applyAlignment="1">
      <alignment vertical="center" wrapText="1"/>
    </xf>
    <xf numFmtId="0" fontId="27" fillId="2" borderId="2" xfId="4" applyFont="1" applyFill="1" applyBorder="1" applyAlignment="1">
      <alignment vertical="center" wrapText="1"/>
    </xf>
    <xf numFmtId="0" fontId="27" fillId="2" borderId="4" xfId="4" applyFont="1" applyFill="1" applyBorder="1" applyAlignment="1">
      <alignment vertical="center" wrapText="1"/>
    </xf>
    <xf numFmtId="0" fontId="30" fillId="15" borderId="1" xfId="4" applyFont="1" applyFill="1" applyBorder="1" applyAlignment="1">
      <alignment horizontal="left" vertical="center" wrapText="1"/>
    </xf>
    <xf numFmtId="0" fontId="30" fillId="15" borderId="2" xfId="4" applyFont="1" applyFill="1" applyBorder="1" applyAlignment="1">
      <alignment horizontal="left" vertical="center" wrapText="1"/>
    </xf>
    <xf numFmtId="0" fontId="30" fillId="15" borderId="4" xfId="4" applyFont="1" applyFill="1" applyBorder="1" applyAlignment="1">
      <alignment horizontal="left" vertical="center" wrapText="1"/>
    </xf>
    <xf numFmtId="4" fontId="23" fillId="2" borderId="11" xfId="4" applyNumberFormat="1" applyFont="1" applyFill="1" applyBorder="1" applyAlignment="1">
      <alignment horizontal="center" vertical="center" wrapText="1"/>
    </xf>
    <xf numFmtId="4" fontId="23" fillId="2" borderId="13" xfId="4" applyNumberFormat="1" applyFont="1" applyFill="1" applyBorder="1" applyAlignment="1">
      <alignment horizontal="center" vertical="center" wrapText="1"/>
    </xf>
    <xf numFmtId="0" fontId="23" fillId="2" borderId="16" xfId="4" applyFont="1" applyFill="1" applyBorder="1" applyAlignment="1">
      <alignment horizontal="center" vertical="center" wrapText="1"/>
    </xf>
    <xf numFmtId="0" fontId="23" fillId="2" borderId="6" xfId="4" applyFont="1" applyFill="1" applyBorder="1" applyAlignment="1">
      <alignment horizontal="center" vertical="center" wrapText="1"/>
    </xf>
    <xf numFmtId="0" fontId="23" fillId="2" borderId="17" xfId="4" applyFont="1" applyFill="1" applyBorder="1" applyAlignment="1">
      <alignment horizontal="center" vertical="center" wrapText="1"/>
    </xf>
    <xf numFmtId="0" fontId="23" fillId="2" borderId="18" xfId="4" applyFont="1" applyFill="1" applyBorder="1" applyAlignment="1">
      <alignment horizontal="center" vertical="center" wrapText="1"/>
    </xf>
    <xf numFmtId="0" fontId="23" fillId="2" borderId="5" xfId="4" applyFont="1" applyFill="1" applyBorder="1" applyAlignment="1">
      <alignment horizontal="center" vertical="center" wrapText="1"/>
    </xf>
    <xf numFmtId="0" fontId="23" fillId="2" borderId="19" xfId="4" applyFont="1" applyFill="1" applyBorder="1" applyAlignment="1">
      <alignment horizontal="center" vertical="center" wrapText="1"/>
    </xf>
    <xf numFmtId="0" fontId="23" fillId="4" borderId="1" xfId="4" applyFont="1" applyFill="1" applyBorder="1" applyAlignment="1">
      <alignment horizontal="left" vertical="center" wrapText="1"/>
    </xf>
    <xf numFmtId="0" fontId="23" fillId="4" borderId="2" xfId="4" applyFont="1" applyFill="1" applyBorder="1" applyAlignment="1">
      <alignment horizontal="left" vertical="center" wrapText="1"/>
    </xf>
    <xf numFmtId="0" fontId="23" fillId="4" borderId="4" xfId="4" applyFont="1" applyFill="1" applyBorder="1" applyAlignment="1">
      <alignment horizontal="left" vertical="center" wrapText="1"/>
    </xf>
    <xf numFmtId="4" fontId="23" fillId="4" borderId="1" xfId="4" applyNumberFormat="1" applyFont="1" applyFill="1" applyBorder="1" applyAlignment="1">
      <alignment horizontal="center" vertical="center" wrapText="1"/>
    </xf>
    <xf numFmtId="4" fontId="23" fillId="4" borderId="2" xfId="4" applyNumberFormat="1" applyFont="1" applyFill="1" applyBorder="1" applyAlignment="1">
      <alignment horizontal="center" vertical="center" wrapText="1"/>
    </xf>
    <xf numFmtId="10" fontId="14" fillId="4" borderId="1" xfId="4" applyNumberFormat="1" applyFont="1" applyFill="1" applyBorder="1" applyAlignment="1">
      <alignment horizontal="center" vertical="center" wrapText="1"/>
    </xf>
    <xf numFmtId="10" fontId="14" fillId="4" borderId="2" xfId="4" applyNumberFormat="1" applyFont="1" applyFill="1" applyBorder="1" applyAlignment="1">
      <alignment horizontal="center" vertical="center" wrapText="1"/>
    </xf>
    <xf numFmtId="0" fontId="24" fillId="2" borderId="3" xfId="4" applyFont="1" applyFill="1" applyBorder="1" applyAlignment="1">
      <alignment horizontal="center" vertical="center" wrapText="1"/>
    </xf>
    <xf numFmtId="0" fontId="23" fillId="4" borderId="3" xfId="4" applyFont="1" applyFill="1" applyBorder="1" applyAlignment="1">
      <alignment horizontal="left" vertical="center" wrapText="1"/>
    </xf>
    <xf numFmtId="0" fontId="25" fillId="15" borderId="3" xfId="4" applyFont="1" applyFill="1" applyBorder="1" applyAlignment="1">
      <alignment horizontal="left" vertical="center" wrapText="1"/>
    </xf>
    <xf numFmtId="0" fontId="30" fillId="17" borderId="3" xfId="3" applyNumberFormat="1" applyFont="1" applyFill="1" applyBorder="1" applyAlignment="1" applyProtection="1">
      <alignment horizontal="left" vertical="center" wrapText="1"/>
    </xf>
    <xf numFmtId="0" fontId="30" fillId="17" borderId="3" xfId="4" applyFont="1" applyFill="1" applyBorder="1" applyAlignment="1">
      <alignment horizontal="left" vertical="center" wrapText="1"/>
    </xf>
  </cellXfs>
  <cellStyles count="5">
    <cellStyle name="Bad" xfId="2" builtinId="27"/>
    <cellStyle name="Neutral" xfId="3" builtinId="28"/>
    <cellStyle name="Normal" xfId="0" builtinId="0"/>
    <cellStyle name="Normalno 2" xfId="4" xr:uid="{2801CB1D-BBA8-43CE-B667-B9C2EF670FE9}"/>
    <cellStyle name="Obično_List4" xfId="1" xr:uid="{00000000-0005-0000-0000-000001000000}"/>
  </cellStyles>
  <dxfs count="0"/>
  <tableStyles count="0" defaultTableStyle="TableStyleMedium2" defaultPivotStyle="PivotStyleLight16"/>
  <colors>
    <mruColors>
      <color rgb="FFC4FC6A"/>
      <color rgb="FFFFFFE5"/>
      <color rgb="FFE5FFF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466725</xdr:colOff>
      <xdr:row>3</xdr:row>
      <xdr:rowOff>142875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E887E767-639C-42E6-B126-E57653A1D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0025"/>
          <a:ext cx="466725" cy="542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</xdr:row>
      <xdr:rowOff>0</xdr:rowOff>
    </xdr:from>
    <xdr:to>
      <xdr:col>8</xdr:col>
      <xdr:colOff>76200</xdr:colOff>
      <xdr:row>4</xdr:row>
      <xdr:rowOff>85725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B5FA8FDC-86E2-441A-ACD1-A11CBB1B0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200025"/>
          <a:ext cx="685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5F63A5-1095-42B3-9398-D292C90EF184}">
  <dimension ref="A1:I49"/>
  <sheetViews>
    <sheetView workbookViewId="0">
      <selection activeCell="J13" sqref="J13"/>
    </sheetView>
  </sheetViews>
  <sheetFormatPr defaultRowHeight="15" x14ac:dyDescent="0.25"/>
  <cols>
    <col min="1" max="1" width="9.140625" customWidth="1"/>
  </cols>
  <sheetData>
    <row r="1" spans="1:9" ht="15.75" x14ac:dyDescent="0.25">
      <c r="A1" s="137"/>
      <c r="B1" s="137"/>
      <c r="C1" s="137"/>
    </row>
    <row r="2" spans="1:9" ht="15.75" x14ac:dyDescent="0.25">
      <c r="A2" s="137"/>
      <c r="C2" s="137"/>
    </row>
    <row r="3" spans="1:9" ht="15.75" x14ac:dyDescent="0.25">
      <c r="A3" s="137"/>
      <c r="B3" s="137"/>
      <c r="C3" s="137"/>
    </row>
    <row r="4" spans="1:9" ht="15.75" x14ac:dyDescent="0.25">
      <c r="A4" s="137"/>
      <c r="B4" s="137"/>
      <c r="C4" s="137"/>
    </row>
    <row r="5" spans="1:9" ht="15" customHeight="1" x14ac:dyDescent="0.25">
      <c r="A5" s="138" t="s">
        <v>100</v>
      </c>
      <c r="B5" s="122"/>
      <c r="C5" s="122"/>
      <c r="D5" s="122"/>
      <c r="E5" s="122"/>
      <c r="F5" s="122"/>
      <c r="G5" s="122"/>
      <c r="H5" s="122"/>
      <c r="I5" s="122"/>
    </row>
    <row r="6" spans="1:9" ht="15" customHeight="1" x14ac:dyDescent="0.25">
      <c r="A6" s="138" t="s">
        <v>167</v>
      </c>
      <c r="B6" s="138"/>
      <c r="C6" s="123"/>
      <c r="D6" s="123"/>
      <c r="E6" s="123"/>
      <c r="F6" s="123"/>
      <c r="G6" s="123"/>
      <c r="H6" s="123"/>
      <c r="I6" s="123"/>
    </row>
    <row r="7" spans="1:9" ht="15" customHeight="1" x14ac:dyDescent="0.25">
      <c r="A7" s="138" t="s">
        <v>168</v>
      </c>
      <c r="B7" s="138"/>
      <c r="C7" s="123"/>
      <c r="D7" s="123"/>
      <c r="E7" s="123"/>
      <c r="F7" s="123"/>
      <c r="G7" s="123"/>
      <c r="H7" s="123"/>
      <c r="I7" s="123"/>
    </row>
    <row r="8" spans="1:9" ht="15" customHeight="1" x14ac:dyDescent="0.25">
      <c r="A8" s="138" t="s">
        <v>169</v>
      </c>
      <c r="B8" s="138"/>
      <c r="C8" s="123"/>
      <c r="D8" s="123"/>
      <c r="E8" s="123"/>
      <c r="F8" s="123"/>
      <c r="G8" s="123"/>
      <c r="H8" s="123"/>
      <c r="I8" s="123"/>
    </row>
    <row r="9" spans="1:9" ht="15" customHeight="1" x14ac:dyDescent="0.25">
      <c r="A9" s="151"/>
      <c r="B9" s="151"/>
      <c r="C9" s="151"/>
      <c r="D9" s="151"/>
      <c r="E9" s="123"/>
      <c r="F9" s="123"/>
      <c r="G9" s="123"/>
      <c r="H9" s="123"/>
      <c r="I9" s="123"/>
    </row>
    <row r="10" spans="1:9" ht="15" customHeight="1" x14ac:dyDescent="0.25">
      <c r="A10" s="152" t="s">
        <v>195</v>
      </c>
      <c r="B10" s="153" t="s">
        <v>202</v>
      </c>
      <c r="C10" s="154"/>
      <c r="D10" s="154"/>
      <c r="E10" s="123"/>
      <c r="F10" s="123"/>
      <c r="G10" s="123"/>
      <c r="H10" s="123"/>
      <c r="I10" s="123"/>
    </row>
    <row r="11" spans="1:9" ht="15.75" x14ac:dyDescent="0.25">
      <c r="A11" s="155" t="s">
        <v>194</v>
      </c>
      <c r="B11" s="153" t="s">
        <v>219</v>
      </c>
      <c r="C11" s="139"/>
      <c r="D11" s="139"/>
      <c r="E11" s="124"/>
      <c r="F11" s="124"/>
      <c r="G11" s="124"/>
      <c r="H11" s="124"/>
      <c r="I11" s="124"/>
    </row>
    <row r="12" spans="1:9" ht="15.75" x14ac:dyDescent="0.25">
      <c r="A12" s="139" t="s">
        <v>220</v>
      </c>
      <c r="B12" s="139"/>
      <c r="C12" s="139"/>
      <c r="D12" s="139"/>
      <c r="E12" s="139"/>
      <c r="F12" s="139"/>
      <c r="G12" s="124"/>
      <c r="H12" s="124"/>
      <c r="I12" s="124"/>
    </row>
    <row r="13" spans="1:9" ht="15.75" x14ac:dyDescent="0.25">
      <c r="A13" s="139"/>
      <c r="B13" s="139"/>
      <c r="C13" s="139"/>
      <c r="D13" s="139"/>
      <c r="E13" s="124"/>
      <c r="F13" s="124"/>
      <c r="G13" s="124"/>
      <c r="H13" s="124"/>
      <c r="I13" s="124"/>
    </row>
    <row r="14" spans="1:9" ht="15.75" x14ac:dyDescent="0.25">
      <c r="A14" s="124"/>
      <c r="B14" s="124"/>
      <c r="C14" s="124"/>
      <c r="D14" s="124"/>
      <c r="E14" s="124"/>
      <c r="F14" s="124"/>
      <c r="G14" s="124"/>
      <c r="H14" s="124"/>
      <c r="I14" s="124"/>
    </row>
    <row r="15" spans="1:9" ht="15.75" x14ac:dyDescent="0.25">
      <c r="A15" s="124"/>
      <c r="B15" s="124"/>
      <c r="C15" s="124"/>
      <c r="D15" s="124"/>
      <c r="E15" s="124"/>
      <c r="F15" s="124"/>
      <c r="G15" s="124"/>
      <c r="H15" s="124"/>
      <c r="I15" s="124"/>
    </row>
    <row r="16" spans="1:9" ht="18.75" x14ac:dyDescent="0.3">
      <c r="A16" s="166" t="s">
        <v>216</v>
      </c>
      <c r="B16" s="167"/>
      <c r="C16" s="167"/>
      <c r="D16" s="167"/>
      <c r="E16" s="167"/>
      <c r="F16" s="167"/>
      <c r="G16" s="167"/>
      <c r="H16" s="167"/>
      <c r="I16" s="167"/>
    </row>
    <row r="18" spans="1:9" x14ac:dyDescent="0.25">
      <c r="A18" s="165" t="s">
        <v>221</v>
      </c>
      <c r="B18" s="165"/>
      <c r="C18" s="165"/>
      <c r="D18" s="165"/>
      <c r="E18" s="165"/>
      <c r="F18" s="165"/>
      <c r="G18" s="165"/>
      <c r="H18" s="165"/>
      <c r="I18" s="165"/>
    </row>
    <row r="19" spans="1:9" x14ac:dyDescent="0.25">
      <c r="A19" s="165"/>
      <c r="B19" s="165"/>
      <c r="C19" s="165"/>
      <c r="D19" s="165"/>
      <c r="E19" s="165"/>
      <c r="F19" s="165"/>
      <c r="G19" s="165"/>
      <c r="H19" s="165"/>
      <c r="I19" s="165"/>
    </row>
    <row r="20" spans="1:9" x14ac:dyDescent="0.25">
      <c r="A20" s="165"/>
      <c r="B20" s="165"/>
      <c r="C20" s="165"/>
      <c r="D20" s="165"/>
      <c r="E20" s="165"/>
      <c r="F20" s="165"/>
      <c r="G20" s="165"/>
      <c r="H20" s="165"/>
      <c r="I20" s="165"/>
    </row>
    <row r="21" spans="1:9" x14ac:dyDescent="0.25">
      <c r="A21" s="165"/>
      <c r="B21" s="165"/>
      <c r="C21" s="165"/>
      <c r="D21" s="165"/>
      <c r="E21" s="165"/>
      <c r="F21" s="165"/>
      <c r="G21" s="165"/>
      <c r="H21" s="165"/>
      <c r="I21" s="165"/>
    </row>
    <row r="22" spans="1:9" x14ac:dyDescent="0.25">
      <c r="A22" s="165"/>
      <c r="B22" s="165"/>
      <c r="C22" s="165"/>
      <c r="D22" s="165"/>
      <c r="E22" s="165"/>
      <c r="F22" s="165"/>
      <c r="G22" s="165"/>
      <c r="H22" s="165"/>
      <c r="I22" s="165"/>
    </row>
    <row r="46" spans="1:4" x14ac:dyDescent="0.25">
      <c r="A46" s="96"/>
      <c r="B46" s="96"/>
      <c r="C46" s="96"/>
      <c r="D46" s="96"/>
    </row>
    <row r="47" spans="1:4" x14ac:dyDescent="0.25">
      <c r="A47" s="96"/>
      <c r="B47" s="96"/>
      <c r="C47" s="96"/>
      <c r="D47" s="96"/>
    </row>
    <row r="48" spans="1:4" x14ac:dyDescent="0.25">
      <c r="A48" s="96"/>
      <c r="B48" s="96"/>
      <c r="C48" s="96"/>
      <c r="D48" s="96"/>
    </row>
    <row r="49" spans="1:4" x14ac:dyDescent="0.25">
      <c r="A49" s="96"/>
      <c r="B49" s="96"/>
      <c r="C49" s="96"/>
      <c r="D49" s="96"/>
    </row>
  </sheetData>
  <mergeCells count="2">
    <mergeCell ref="A18:I22"/>
    <mergeCell ref="A16:I16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S36"/>
  <sheetViews>
    <sheetView tabSelected="1" topLeftCell="A13" zoomScaleNormal="100" workbookViewId="0">
      <selection sqref="A1:H36"/>
    </sheetView>
  </sheetViews>
  <sheetFormatPr defaultRowHeight="15" x14ac:dyDescent="0.25"/>
  <cols>
    <col min="5" max="5" width="17.5703125" customWidth="1"/>
    <col min="6" max="6" width="14.28515625" customWidth="1"/>
    <col min="7" max="7" width="15.28515625" customWidth="1"/>
    <col min="8" max="8" width="13.28515625" customWidth="1"/>
    <col min="9" max="9" width="25.28515625" customWidth="1"/>
  </cols>
  <sheetData>
    <row r="1" spans="1:9" ht="18" customHeight="1" x14ac:dyDescent="0.25">
      <c r="A1" s="179"/>
      <c r="B1" s="179"/>
      <c r="C1" s="179"/>
      <c r="D1" s="179"/>
      <c r="E1" s="179"/>
      <c r="F1" s="179"/>
      <c r="G1" s="179"/>
      <c r="H1" s="179"/>
      <c r="I1" s="2"/>
    </row>
    <row r="2" spans="1:9" ht="15.75" customHeight="1" x14ac:dyDescent="0.25">
      <c r="A2" s="179" t="s">
        <v>11</v>
      </c>
      <c r="B2" s="179"/>
      <c r="C2" s="179"/>
      <c r="D2" s="179"/>
      <c r="E2" s="179"/>
      <c r="F2" s="179"/>
      <c r="G2" s="179"/>
      <c r="H2" s="179"/>
      <c r="I2" s="10"/>
    </row>
    <row r="3" spans="1:9" ht="15.75" x14ac:dyDescent="0.25">
      <c r="A3" s="179"/>
      <c r="B3" s="179"/>
      <c r="C3" s="179"/>
      <c r="D3" s="179"/>
      <c r="E3" s="179"/>
      <c r="F3" s="179"/>
      <c r="G3" s="179"/>
      <c r="H3" s="179"/>
      <c r="I3" s="3"/>
    </row>
    <row r="4" spans="1:9" ht="18" customHeight="1" x14ac:dyDescent="0.25">
      <c r="A4" s="179" t="s">
        <v>31</v>
      </c>
      <c r="B4" s="179"/>
      <c r="C4" s="179"/>
      <c r="D4" s="179"/>
      <c r="E4" s="179"/>
      <c r="F4" s="179"/>
      <c r="G4" s="179"/>
      <c r="H4" s="179"/>
      <c r="I4" s="9"/>
    </row>
    <row r="5" spans="1:9" ht="18" customHeight="1" x14ac:dyDescent="0.25">
      <c r="A5" s="179"/>
      <c r="B5" s="179"/>
      <c r="C5" s="179"/>
      <c r="D5" s="179"/>
      <c r="E5" s="179"/>
      <c r="F5" s="179"/>
      <c r="G5" s="179"/>
      <c r="H5" s="179"/>
      <c r="I5" s="9"/>
    </row>
    <row r="6" spans="1:9" ht="18" customHeight="1" x14ac:dyDescent="0.25">
      <c r="A6" s="202" t="s">
        <v>204</v>
      </c>
      <c r="B6" s="202"/>
      <c r="C6" s="202"/>
      <c r="D6" s="202"/>
      <c r="E6" s="202"/>
      <c r="F6" s="202"/>
      <c r="G6" s="202"/>
      <c r="H6" s="202"/>
    </row>
    <row r="7" spans="1:9" ht="51" x14ac:dyDescent="0.25">
      <c r="A7" s="187" t="s">
        <v>7</v>
      </c>
      <c r="B7" s="188"/>
      <c r="C7" s="188"/>
      <c r="D7" s="188"/>
      <c r="E7" s="189"/>
      <c r="F7" s="75" t="s">
        <v>200</v>
      </c>
      <c r="G7" s="75" t="s">
        <v>170</v>
      </c>
      <c r="H7" s="75" t="s">
        <v>201</v>
      </c>
    </row>
    <row r="8" spans="1:9" x14ac:dyDescent="0.25">
      <c r="A8" s="190">
        <v>1</v>
      </c>
      <c r="B8" s="191"/>
      <c r="C8" s="191"/>
      <c r="D8" s="191"/>
      <c r="E8" s="192"/>
      <c r="F8" s="40">
        <v>2</v>
      </c>
      <c r="G8" s="40">
        <v>3</v>
      </c>
      <c r="H8" s="40">
        <v>4</v>
      </c>
    </row>
    <row r="9" spans="1:9" x14ac:dyDescent="0.25">
      <c r="A9" s="172" t="s">
        <v>17</v>
      </c>
      <c r="B9" s="177"/>
      <c r="C9" s="177"/>
      <c r="D9" s="177"/>
      <c r="E9" s="183"/>
      <c r="F9" s="76">
        <v>3688753</v>
      </c>
      <c r="G9" s="76">
        <f>' Račun prihoda i rashoda'!G11</f>
        <v>71248</v>
      </c>
      <c r="H9" s="76">
        <f>' Račun prihoda i rashoda'!H11</f>
        <v>3760001</v>
      </c>
    </row>
    <row r="10" spans="1:9" x14ac:dyDescent="0.25">
      <c r="A10" s="184" t="s">
        <v>16</v>
      </c>
      <c r="B10" s="185"/>
      <c r="C10" s="185"/>
      <c r="D10" s="185"/>
      <c r="E10" s="186"/>
      <c r="F10" s="76">
        <v>0</v>
      </c>
      <c r="G10" s="76">
        <v>0</v>
      </c>
      <c r="H10" s="76">
        <v>0</v>
      </c>
    </row>
    <row r="11" spans="1:9" x14ac:dyDescent="0.25">
      <c r="A11" s="180" t="s">
        <v>0</v>
      </c>
      <c r="B11" s="181"/>
      <c r="C11" s="181"/>
      <c r="D11" s="181"/>
      <c r="E11" s="182"/>
      <c r="F11" s="100">
        <f t="shared" ref="F11:H11" si="0">SUM(F9:F10)</f>
        <v>3688753</v>
      </c>
      <c r="G11" s="100">
        <f t="shared" si="0"/>
        <v>71248</v>
      </c>
      <c r="H11" s="100">
        <f t="shared" si="0"/>
        <v>3760001</v>
      </c>
    </row>
    <row r="12" spans="1:9" x14ac:dyDescent="0.25">
      <c r="A12" s="199" t="s">
        <v>18</v>
      </c>
      <c r="B12" s="200"/>
      <c r="C12" s="200"/>
      <c r="D12" s="200"/>
      <c r="E12" s="201"/>
      <c r="F12" s="76">
        <v>3607353</v>
      </c>
      <c r="G12" s="76">
        <f>' Račun prihoda i rashoda'!G40</f>
        <v>37213</v>
      </c>
      <c r="H12" s="76">
        <f>' Račun prihoda i rashoda'!H40</f>
        <v>3644566</v>
      </c>
    </row>
    <row r="13" spans="1:9" x14ac:dyDescent="0.25">
      <c r="A13" s="193" t="s">
        <v>19</v>
      </c>
      <c r="B13" s="194"/>
      <c r="C13" s="194"/>
      <c r="D13" s="194"/>
      <c r="E13" s="195"/>
      <c r="F13" s="36">
        <v>81400</v>
      </c>
      <c r="G13" s="36">
        <f>' Račun prihoda i rashoda'!G86</f>
        <v>41544</v>
      </c>
      <c r="H13" s="36">
        <f>' Račun prihoda i rashoda'!H86</f>
        <v>122944</v>
      </c>
    </row>
    <row r="14" spans="1:9" x14ac:dyDescent="0.25">
      <c r="A14" s="97" t="s">
        <v>1</v>
      </c>
      <c r="B14" s="98"/>
      <c r="C14" s="98"/>
      <c r="D14" s="98"/>
      <c r="E14" s="98"/>
      <c r="F14" s="100">
        <f t="shared" ref="F14:H14" si="1">SUM(F12:F13)</f>
        <v>3688753</v>
      </c>
      <c r="G14" s="100">
        <f t="shared" si="1"/>
        <v>78757</v>
      </c>
      <c r="H14" s="100">
        <f t="shared" si="1"/>
        <v>3767510</v>
      </c>
    </row>
    <row r="15" spans="1:9" x14ac:dyDescent="0.25">
      <c r="A15" s="196" t="s">
        <v>2</v>
      </c>
      <c r="B15" s="197"/>
      <c r="C15" s="197"/>
      <c r="D15" s="197"/>
      <c r="E15" s="198"/>
      <c r="F15" s="101">
        <f t="shared" ref="F15:H15" si="2">F11-F14</f>
        <v>0</v>
      </c>
      <c r="G15" s="101">
        <f>G11-G14</f>
        <v>-7509</v>
      </c>
      <c r="H15" s="101">
        <f t="shared" si="2"/>
        <v>-7509</v>
      </c>
    </row>
    <row r="16" spans="1:9" ht="18" x14ac:dyDescent="0.25">
      <c r="A16" s="178"/>
      <c r="B16" s="178"/>
      <c r="C16" s="178"/>
      <c r="D16" s="178"/>
      <c r="E16" s="178"/>
      <c r="F16" s="178"/>
      <c r="G16" s="178"/>
      <c r="H16" s="178"/>
      <c r="I16" s="1"/>
    </row>
    <row r="17" spans="1:45" ht="18" customHeight="1" x14ac:dyDescent="0.25">
      <c r="A17" s="168" t="s">
        <v>205</v>
      </c>
      <c r="B17" s="168"/>
      <c r="C17" s="168"/>
      <c r="D17" s="168"/>
      <c r="E17" s="168"/>
      <c r="F17" s="168"/>
      <c r="G17" s="168"/>
      <c r="H17" s="168"/>
      <c r="I17" s="1"/>
    </row>
    <row r="18" spans="1:45" ht="51" x14ac:dyDescent="0.25">
      <c r="A18" s="174" t="s">
        <v>7</v>
      </c>
      <c r="B18" s="174"/>
      <c r="C18" s="174"/>
      <c r="D18" s="174"/>
      <c r="E18" s="174"/>
      <c r="F18" s="75" t="s">
        <v>200</v>
      </c>
      <c r="G18" s="75" t="s">
        <v>170</v>
      </c>
      <c r="H18" s="75" t="s">
        <v>201</v>
      </c>
    </row>
    <row r="19" spans="1:45" x14ac:dyDescent="0.25">
      <c r="A19" s="175">
        <v>1</v>
      </c>
      <c r="B19" s="176"/>
      <c r="C19" s="176"/>
      <c r="D19" s="176"/>
      <c r="E19" s="176"/>
      <c r="F19" s="116">
        <v>3</v>
      </c>
      <c r="G19" s="116"/>
      <c r="H19" s="116">
        <v>4</v>
      </c>
    </row>
    <row r="20" spans="1:45" ht="15.75" customHeight="1" x14ac:dyDescent="0.25">
      <c r="A20" s="172" t="s">
        <v>20</v>
      </c>
      <c r="B20" s="177"/>
      <c r="C20" s="177"/>
      <c r="D20" s="177"/>
      <c r="E20" s="177"/>
      <c r="F20" s="36">
        <v>0</v>
      </c>
      <c r="G20" s="36">
        <v>0</v>
      </c>
      <c r="H20" s="36">
        <v>0</v>
      </c>
    </row>
    <row r="21" spans="1:45" x14ac:dyDescent="0.25">
      <c r="A21" s="172" t="s">
        <v>21</v>
      </c>
      <c r="B21" s="173"/>
      <c r="C21" s="173"/>
      <c r="D21" s="173"/>
      <c r="E21" s="173"/>
      <c r="F21" s="36">
        <v>0</v>
      </c>
      <c r="G21" s="36">
        <v>0</v>
      </c>
      <c r="H21" s="36">
        <v>0</v>
      </c>
    </row>
    <row r="22" spans="1:45" ht="15" customHeight="1" x14ac:dyDescent="0.25">
      <c r="A22" s="169" t="s">
        <v>206</v>
      </c>
      <c r="B22" s="170"/>
      <c r="C22" s="170"/>
      <c r="D22" s="170"/>
      <c r="E22" s="171"/>
      <c r="F22" s="99">
        <v>0</v>
      </c>
      <c r="G22" s="99">
        <v>0</v>
      </c>
      <c r="H22" s="99">
        <v>0</v>
      </c>
    </row>
    <row r="23" spans="1:45" ht="15" customHeight="1" x14ac:dyDescent="0.25">
      <c r="A23" s="178"/>
      <c r="B23" s="178"/>
      <c r="C23" s="178"/>
      <c r="D23" s="178"/>
      <c r="E23" s="178"/>
      <c r="F23" s="178"/>
      <c r="G23" s="178"/>
      <c r="H23" s="178"/>
    </row>
    <row r="24" spans="1:45" ht="15" customHeight="1" x14ac:dyDescent="0.25">
      <c r="A24" s="168" t="s">
        <v>207</v>
      </c>
      <c r="B24" s="168"/>
      <c r="C24" s="168"/>
      <c r="D24" s="168"/>
      <c r="E24" s="168"/>
      <c r="F24" s="168"/>
      <c r="G24" s="168"/>
      <c r="H24" s="168"/>
    </row>
    <row r="25" spans="1:45" ht="50.25" customHeight="1" x14ac:dyDescent="0.25">
      <c r="A25" s="174" t="s">
        <v>7</v>
      </c>
      <c r="B25" s="174"/>
      <c r="C25" s="174"/>
      <c r="D25" s="174"/>
      <c r="E25" s="174"/>
      <c r="F25" s="75" t="s">
        <v>200</v>
      </c>
      <c r="G25" s="75" t="s">
        <v>170</v>
      </c>
      <c r="H25" s="75" t="s">
        <v>201</v>
      </c>
    </row>
    <row r="26" spans="1:45" ht="15" customHeight="1" x14ac:dyDescent="0.25">
      <c r="A26" s="175">
        <v>1</v>
      </c>
      <c r="B26" s="176"/>
      <c r="C26" s="176"/>
      <c r="D26" s="176"/>
      <c r="E26" s="176"/>
      <c r="F26" s="116">
        <v>3</v>
      </c>
      <c r="G26" s="116"/>
      <c r="H26" s="116">
        <v>4</v>
      </c>
    </row>
    <row r="27" spans="1:45" s="12" customFormat="1" ht="15" customHeight="1" x14ac:dyDescent="0.25">
      <c r="A27" s="172" t="s">
        <v>217</v>
      </c>
      <c r="B27" s="173"/>
      <c r="C27" s="173"/>
      <c r="D27" s="173"/>
      <c r="E27" s="173"/>
      <c r="F27" s="36">
        <v>0</v>
      </c>
      <c r="G27" s="36">
        <v>7509</v>
      </c>
      <c r="H27" s="36">
        <v>7509</v>
      </c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</row>
    <row r="28" spans="1:45" s="12" customFormat="1" ht="15" customHeight="1" x14ac:dyDescent="0.25">
      <c r="A28" s="172" t="s">
        <v>218</v>
      </c>
      <c r="B28" s="173"/>
      <c r="C28" s="173"/>
      <c r="D28" s="173"/>
      <c r="E28" s="173"/>
      <c r="F28" s="36">
        <v>0</v>
      </c>
      <c r="G28" s="36">
        <v>-259027</v>
      </c>
      <c r="H28" s="36">
        <v>-259027</v>
      </c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</row>
    <row r="29" spans="1:45" s="15" customFormat="1" x14ac:dyDescent="0.25">
      <c r="A29" s="169" t="s">
        <v>208</v>
      </c>
      <c r="B29" s="170"/>
      <c r="C29" s="170"/>
      <c r="D29" s="170"/>
      <c r="E29" s="171"/>
      <c r="F29" s="99">
        <v>0</v>
      </c>
      <c r="G29" s="99">
        <f>SUM(G27:G28)</f>
        <v>-251518</v>
      </c>
      <c r="H29" s="99">
        <f>SUM(H27:H28)</f>
        <v>-251518</v>
      </c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</row>
    <row r="31" spans="1:45" x14ac:dyDescent="0.25">
      <c r="A31" s="168" t="s">
        <v>209</v>
      </c>
      <c r="B31" s="168"/>
      <c r="C31" s="168"/>
      <c r="D31" s="168"/>
      <c r="E31" s="168"/>
      <c r="F31" s="168"/>
      <c r="G31" s="168"/>
      <c r="H31" s="168"/>
    </row>
    <row r="32" spans="1:45" ht="51" x14ac:dyDescent="0.25">
      <c r="A32" s="174" t="s">
        <v>7</v>
      </c>
      <c r="B32" s="174"/>
      <c r="C32" s="174"/>
      <c r="D32" s="174"/>
      <c r="E32" s="174"/>
      <c r="F32" s="75" t="s">
        <v>200</v>
      </c>
      <c r="G32" s="75" t="s">
        <v>170</v>
      </c>
      <c r="H32" s="75" t="s">
        <v>201</v>
      </c>
    </row>
    <row r="33" spans="1:8" x14ac:dyDescent="0.25">
      <c r="A33" s="175">
        <v>1</v>
      </c>
      <c r="B33" s="176"/>
      <c r="C33" s="176"/>
      <c r="D33" s="176"/>
      <c r="E33" s="176"/>
      <c r="F33" s="116">
        <v>3</v>
      </c>
      <c r="G33" s="116"/>
      <c r="H33" s="116">
        <v>4</v>
      </c>
    </row>
    <row r="34" spans="1:8" x14ac:dyDescent="0.25">
      <c r="A34" s="172" t="s">
        <v>210</v>
      </c>
      <c r="B34" s="173"/>
      <c r="C34" s="173"/>
      <c r="D34" s="173"/>
      <c r="E34" s="173"/>
      <c r="F34" s="36">
        <v>0</v>
      </c>
      <c r="G34" s="36">
        <v>-251518</v>
      </c>
      <c r="H34" s="36">
        <v>-251518</v>
      </c>
    </row>
    <row r="35" spans="1:8" x14ac:dyDescent="0.25">
      <c r="A35" s="172" t="s">
        <v>211</v>
      </c>
      <c r="B35" s="173"/>
      <c r="C35" s="173"/>
      <c r="D35" s="173"/>
      <c r="E35" s="173"/>
      <c r="F35" s="36">
        <v>0</v>
      </c>
      <c r="G35" s="36">
        <v>0</v>
      </c>
      <c r="H35" s="36">
        <v>0</v>
      </c>
    </row>
    <row r="36" spans="1:8" x14ac:dyDescent="0.25">
      <c r="A36" s="169" t="s">
        <v>212</v>
      </c>
      <c r="B36" s="170"/>
      <c r="C36" s="170"/>
      <c r="D36" s="170"/>
      <c r="E36" s="171"/>
      <c r="F36" s="99">
        <v>0</v>
      </c>
      <c r="G36" s="99">
        <f>SUM(G34:G35)</f>
        <v>-251518</v>
      </c>
      <c r="H36" s="99">
        <f>SUM(H34:H35)</f>
        <v>-251518</v>
      </c>
    </row>
  </sheetData>
  <mergeCells count="34">
    <mergeCell ref="A35:E35"/>
    <mergeCell ref="A36:E36"/>
    <mergeCell ref="A26:E26"/>
    <mergeCell ref="A31:H31"/>
    <mergeCell ref="A32:E32"/>
    <mergeCell ref="A33:E33"/>
    <mergeCell ref="A34:E34"/>
    <mergeCell ref="A1:H1"/>
    <mergeCell ref="A11:E11"/>
    <mergeCell ref="A21:E21"/>
    <mergeCell ref="A9:E9"/>
    <mergeCell ref="A10:E10"/>
    <mergeCell ref="A7:E7"/>
    <mergeCell ref="A8:E8"/>
    <mergeCell ref="A13:E13"/>
    <mergeCell ref="A15:E15"/>
    <mergeCell ref="A12:E12"/>
    <mergeCell ref="A3:H3"/>
    <mergeCell ref="A5:H5"/>
    <mergeCell ref="A16:H16"/>
    <mergeCell ref="A4:H4"/>
    <mergeCell ref="A2:H2"/>
    <mergeCell ref="A6:H6"/>
    <mergeCell ref="A17:H17"/>
    <mergeCell ref="A29:E29"/>
    <mergeCell ref="A22:E22"/>
    <mergeCell ref="A27:E27"/>
    <mergeCell ref="A18:E18"/>
    <mergeCell ref="A19:E19"/>
    <mergeCell ref="A20:E20"/>
    <mergeCell ref="A23:H23"/>
    <mergeCell ref="A24:H24"/>
    <mergeCell ref="A28:E28"/>
    <mergeCell ref="A25:E25"/>
  </mergeCells>
  <pageMargins left="0.25" right="0.25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95"/>
  <sheetViews>
    <sheetView zoomScaleNormal="100" workbookViewId="0">
      <selection activeCell="G76" sqref="G76"/>
    </sheetView>
  </sheetViews>
  <sheetFormatPr defaultRowHeight="15" x14ac:dyDescent="0.25"/>
  <cols>
    <col min="1" max="2" width="4" customWidth="1"/>
    <col min="3" max="3" width="5.42578125" customWidth="1"/>
    <col min="4" max="4" width="5.7109375" customWidth="1"/>
    <col min="5" max="5" width="45" customWidth="1"/>
    <col min="6" max="6" width="12.5703125" customWidth="1"/>
    <col min="7" max="7" width="14.5703125" customWidth="1"/>
    <col min="8" max="8" width="14.140625" customWidth="1"/>
  </cols>
  <sheetData>
    <row r="1" spans="1:8" ht="15.75" x14ac:dyDescent="0.25">
      <c r="A1" s="179"/>
      <c r="B1" s="179"/>
      <c r="C1" s="179"/>
      <c r="D1" s="179"/>
      <c r="E1" s="179"/>
      <c r="F1" s="179"/>
      <c r="G1" s="179"/>
      <c r="H1" s="179"/>
    </row>
    <row r="2" spans="1:8" ht="15.75" customHeight="1" x14ac:dyDescent="0.25">
      <c r="A2" s="179" t="s">
        <v>11</v>
      </c>
      <c r="B2" s="179"/>
      <c r="C2" s="179"/>
      <c r="D2" s="179"/>
      <c r="E2" s="179"/>
      <c r="F2" s="179"/>
      <c r="G2" s="179"/>
      <c r="H2" s="179"/>
    </row>
    <row r="3" spans="1:8" ht="15.75" x14ac:dyDescent="0.25">
      <c r="A3" s="179"/>
      <c r="B3" s="179"/>
      <c r="C3" s="179"/>
      <c r="D3" s="179"/>
      <c r="E3" s="179"/>
      <c r="F3" s="179"/>
      <c r="G3" s="179"/>
      <c r="H3" s="179"/>
    </row>
    <row r="4" spans="1:8" ht="15.75" customHeight="1" x14ac:dyDescent="0.25">
      <c r="A4" s="179" t="s">
        <v>33</v>
      </c>
      <c r="B4" s="179"/>
      <c r="C4" s="179"/>
      <c r="D4" s="179"/>
      <c r="E4" s="179"/>
      <c r="F4" s="179"/>
      <c r="G4" s="179"/>
      <c r="H4" s="179"/>
    </row>
    <row r="5" spans="1:8" ht="15.75" x14ac:dyDescent="0.25">
      <c r="A5" s="179"/>
      <c r="B5" s="179"/>
      <c r="C5" s="179"/>
      <c r="D5" s="179"/>
      <c r="E5" s="179"/>
      <c r="F5" s="179"/>
      <c r="G5" s="179"/>
      <c r="H5" s="179"/>
    </row>
    <row r="6" spans="1:8" ht="15.75" customHeight="1" x14ac:dyDescent="0.25">
      <c r="A6" s="179" t="s">
        <v>172</v>
      </c>
      <c r="B6" s="179"/>
      <c r="C6" s="179"/>
      <c r="D6" s="179"/>
      <c r="E6" s="179"/>
      <c r="F6" s="179"/>
      <c r="G6" s="179"/>
      <c r="H6" s="179"/>
    </row>
    <row r="7" spans="1:8" ht="15.75" x14ac:dyDescent="0.25">
      <c r="A7" s="206"/>
      <c r="B7" s="206"/>
      <c r="C7" s="206"/>
      <c r="D7" s="206"/>
      <c r="E7" s="206"/>
      <c r="F7" s="206"/>
      <c r="G7" s="206"/>
      <c r="H7" s="206"/>
    </row>
    <row r="8" spans="1:8" ht="51.75" customHeight="1" x14ac:dyDescent="0.25">
      <c r="A8" s="203" t="s">
        <v>7</v>
      </c>
      <c r="B8" s="204"/>
      <c r="C8" s="204"/>
      <c r="D8" s="204"/>
      <c r="E8" s="205"/>
      <c r="F8" s="41" t="s">
        <v>200</v>
      </c>
      <c r="G8" s="41" t="s">
        <v>170</v>
      </c>
      <c r="H8" s="41" t="s">
        <v>201</v>
      </c>
    </row>
    <row r="9" spans="1:8" x14ac:dyDescent="0.25">
      <c r="A9" s="203">
        <v>1</v>
      </c>
      <c r="B9" s="204"/>
      <c r="C9" s="204"/>
      <c r="D9" s="204"/>
      <c r="E9" s="205"/>
      <c r="F9" s="41">
        <v>3</v>
      </c>
      <c r="G9" s="41"/>
      <c r="H9" s="41">
        <v>4</v>
      </c>
    </row>
    <row r="10" spans="1:8" x14ac:dyDescent="0.25">
      <c r="A10" s="42"/>
      <c r="B10" s="42"/>
      <c r="C10" s="42"/>
      <c r="D10" s="42"/>
      <c r="E10" s="42" t="s">
        <v>30</v>
      </c>
      <c r="F10" s="43">
        <f t="shared" ref="F10:H10" si="0">F11</f>
        <v>3688753</v>
      </c>
      <c r="G10" s="43">
        <f t="shared" si="0"/>
        <v>71248</v>
      </c>
      <c r="H10" s="71">
        <f t="shared" si="0"/>
        <v>3760001</v>
      </c>
    </row>
    <row r="11" spans="1:8" x14ac:dyDescent="0.25">
      <c r="A11" s="42">
        <v>6</v>
      </c>
      <c r="B11" s="42"/>
      <c r="C11" s="42"/>
      <c r="D11" s="42"/>
      <c r="E11" s="42" t="s">
        <v>3</v>
      </c>
      <c r="F11" s="43">
        <f t="shared" ref="F11:H11" si="1">F12+F20+F23+F26+F32</f>
        <v>3688753</v>
      </c>
      <c r="G11" s="43">
        <f t="shared" si="1"/>
        <v>71248</v>
      </c>
      <c r="H11" s="43">
        <f t="shared" si="1"/>
        <v>3760001</v>
      </c>
    </row>
    <row r="12" spans="1:8" ht="25.5" x14ac:dyDescent="0.25">
      <c r="A12" s="44"/>
      <c r="B12" s="44">
        <v>63</v>
      </c>
      <c r="C12" s="44"/>
      <c r="D12" s="44"/>
      <c r="E12" s="44" t="s">
        <v>13</v>
      </c>
      <c r="F12" s="45">
        <f t="shared" ref="F12:H12" si="2">F13+F15+F18</f>
        <v>2672410</v>
      </c>
      <c r="G12" s="45">
        <f t="shared" si="2"/>
        <v>-119767</v>
      </c>
      <c r="H12" s="72">
        <f t="shared" si="2"/>
        <v>2552643</v>
      </c>
    </row>
    <row r="13" spans="1:8" ht="25.5" x14ac:dyDescent="0.25">
      <c r="A13" s="60"/>
      <c r="B13" s="60"/>
      <c r="C13" s="60">
        <v>633</v>
      </c>
      <c r="D13" s="60"/>
      <c r="E13" s="61" t="s">
        <v>36</v>
      </c>
      <c r="F13" s="62">
        <f t="shared" ref="F13:H13" si="3">F14</f>
        <v>0</v>
      </c>
      <c r="G13" s="62">
        <f t="shared" si="3"/>
        <v>0</v>
      </c>
      <c r="H13" s="73">
        <f t="shared" si="3"/>
        <v>0</v>
      </c>
    </row>
    <row r="14" spans="1:8" ht="25.5" x14ac:dyDescent="0.25">
      <c r="A14" s="4"/>
      <c r="B14" s="4"/>
      <c r="C14" s="4"/>
      <c r="D14" s="5">
        <v>6331</v>
      </c>
      <c r="E14" s="7" t="s">
        <v>37</v>
      </c>
      <c r="F14" s="37">
        <v>0</v>
      </c>
      <c r="G14" s="37">
        <v>0</v>
      </c>
      <c r="H14" s="37">
        <f>F14+G14</f>
        <v>0</v>
      </c>
    </row>
    <row r="15" spans="1:8" ht="25.5" x14ac:dyDescent="0.25">
      <c r="A15" s="60"/>
      <c r="B15" s="60"/>
      <c r="C15" s="63">
        <v>636</v>
      </c>
      <c r="D15" s="63"/>
      <c r="E15" s="61" t="s">
        <v>38</v>
      </c>
      <c r="F15" s="62">
        <f t="shared" ref="F15:H15" si="4">SUM(F16:F17)</f>
        <v>2672410</v>
      </c>
      <c r="G15" s="62">
        <f t="shared" si="4"/>
        <v>-119767</v>
      </c>
      <c r="H15" s="73">
        <f t="shared" si="4"/>
        <v>2552643</v>
      </c>
    </row>
    <row r="16" spans="1:8" ht="25.5" x14ac:dyDescent="0.25">
      <c r="A16" s="4"/>
      <c r="B16" s="4"/>
      <c r="C16" s="5"/>
      <c r="D16" s="5">
        <v>6361</v>
      </c>
      <c r="E16" s="38" t="s">
        <v>39</v>
      </c>
      <c r="F16" s="37">
        <v>2625910</v>
      </c>
      <c r="G16" s="37">
        <v>-126667</v>
      </c>
      <c r="H16" s="37">
        <f>F16+G16</f>
        <v>2499243</v>
      </c>
    </row>
    <row r="17" spans="1:9" ht="25.5" x14ac:dyDescent="0.25">
      <c r="A17" s="4"/>
      <c r="B17" s="8"/>
      <c r="C17" s="5"/>
      <c r="D17" s="5">
        <v>6362</v>
      </c>
      <c r="E17" s="38" t="s">
        <v>40</v>
      </c>
      <c r="F17" s="37">
        <v>46500</v>
      </c>
      <c r="G17" s="37">
        <v>6900</v>
      </c>
      <c r="H17" s="37">
        <f>F17+G17</f>
        <v>53400</v>
      </c>
    </row>
    <row r="18" spans="1:9" x14ac:dyDescent="0.25">
      <c r="A18" s="60"/>
      <c r="B18" s="64"/>
      <c r="C18" s="63">
        <v>638</v>
      </c>
      <c r="D18" s="63"/>
      <c r="E18" s="65" t="s">
        <v>41</v>
      </c>
      <c r="F18" s="62">
        <f t="shared" ref="F18:H18" si="5">F19</f>
        <v>0</v>
      </c>
      <c r="G18" s="62">
        <f t="shared" si="5"/>
        <v>0</v>
      </c>
      <c r="H18" s="73">
        <f t="shared" si="5"/>
        <v>0</v>
      </c>
    </row>
    <row r="19" spans="1:9" x14ac:dyDescent="0.25">
      <c r="A19" s="4"/>
      <c r="B19" s="4"/>
      <c r="C19" s="5"/>
      <c r="D19" s="5">
        <v>6381</v>
      </c>
      <c r="E19" s="38" t="s">
        <v>42</v>
      </c>
      <c r="F19" s="37">
        <v>0</v>
      </c>
      <c r="G19" s="37">
        <v>0</v>
      </c>
      <c r="H19" s="37">
        <f>F19+G19</f>
        <v>0</v>
      </c>
      <c r="I19" s="49"/>
    </row>
    <row r="20" spans="1:9" x14ac:dyDescent="0.25">
      <c r="A20" s="46"/>
      <c r="B20" s="46">
        <v>64</v>
      </c>
      <c r="C20" s="47"/>
      <c r="D20" s="47"/>
      <c r="E20" s="44" t="s">
        <v>43</v>
      </c>
      <c r="F20" s="74">
        <f t="shared" ref="F20:H21" si="6">F21</f>
        <v>0</v>
      </c>
      <c r="G20" s="74">
        <f t="shared" si="6"/>
        <v>1</v>
      </c>
      <c r="H20" s="74">
        <f t="shared" si="6"/>
        <v>1</v>
      </c>
    </row>
    <row r="21" spans="1:9" ht="30.75" customHeight="1" x14ac:dyDescent="0.25">
      <c r="A21" s="60"/>
      <c r="B21" s="60"/>
      <c r="C21" s="63">
        <v>641</v>
      </c>
      <c r="D21" s="63"/>
      <c r="E21" s="61" t="s">
        <v>44</v>
      </c>
      <c r="F21" s="62">
        <f t="shared" si="6"/>
        <v>0</v>
      </c>
      <c r="G21" s="62">
        <f t="shared" si="6"/>
        <v>1</v>
      </c>
      <c r="H21" s="73">
        <f t="shared" si="6"/>
        <v>1</v>
      </c>
    </row>
    <row r="22" spans="1:9" x14ac:dyDescent="0.25">
      <c r="A22" s="4"/>
      <c r="B22" s="4"/>
      <c r="C22" s="4"/>
      <c r="D22" s="5">
        <v>6413</v>
      </c>
      <c r="E22" s="7" t="s">
        <v>45</v>
      </c>
      <c r="F22" s="37">
        <v>0</v>
      </c>
      <c r="G22" s="37">
        <v>1</v>
      </c>
      <c r="H22" s="37">
        <f>F22+G22</f>
        <v>1</v>
      </c>
    </row>
    <row r="23" spans="1:9" ht="25.5" x14ac:dyDescent="0.25">
      <c r="A23" s="46"/>
      <c r="B23" s="46">
        <v>65</v>
      </c>
      <c r="C23" s="46"/>
      <c r="D23" s="46"/>
      <c r="E23" s="48" t="s">
        <v>165</v>
      </c>
      <c r="F23" s="45">
        <f t="shared" ref="F23:H24" si="7">F24</f>
        <v>57742</v>
      </c>
      <c r="G23" s="45">
        <f t="shared" si="7"/>
        <v>32643</v>
      </c>
      <c r="H23" s="72">
        <f t="shared" si="7"/>
        <v>90385</v>
      </c>
    </row>
    <row r="24" spans="1:9" x14ac:dyDescent="0.25">
      <c r="A24" s="60"/>
      <c r="B24" s="60"/>
      <c r="C24" s="60">
        <v>652</v>
      </c>
      <c r="D24" s="60"/>
      <c r="E24" s="61" t="s">
        <v>46</v>
      </c>
      <c r="F24" s="62">
        <f t="shared" si="7"/>
        <v>57742</v>
      </c>
      <c r="G24" s="62">
        <f t="shared" si="7"/>
        <v>32643</v>
      </c>
      <c r="H24" s="73">
        <f t="shared" si="7"/>
        <v>90385</v>
      </c>
    </row>
    <row r="25" spans="1:9" x14ac:dyDescent="0.25">
      <c r="A25" s="4"/>
      <c r="B25" s="4"/>
      <c r="C25" s="4"/>
      <c r="D25" s="5">
        <v>6526</v>
      </c>
      <c r="E25" s="7" t="s">
        <v>47</v>
      </c>
      <c r="F25" s="37">
        <v>57742</v>
      </c>
      <c r="G25" s="37">
        <v>32643</v>
      </c>
      <c r="H25" s="37">
        <f>F25+G25</f>
        <v>90385</v>
      </c>
    </row>
    <row r="26" spans="1:9" ht="38.25" x14ac:dyDescent="0.25">
      <c r="A26" s="46"/>
      <c r="B26" s="46">
        <v>66</v>
      </c>
      <c r="C26" s="46"/>
      <c r="D26" s="46"/>
      <c r="E26" s="48" t="s">
        <v>48</v>
      </c>
      <c r="F26" s="45">
        <f t="shared" ref="F26:H26" si="8">F27+F29</f>
        <v>6600</v>
      </c>
      <c r="G26" s="45">
        <f t="shared" si="8"/>
        <v>4764</v>
      </c>
      <c r="H26" s="72">
        <f t="shared" si="8"/>
        <v>11364</v>
      </c>
    </row>
    <row r="27" spans="1:9" ht="25.5" x14ac:dyDescent="0.25">
      <c r="A27" s="60"/>
      <c r="B27" s="60"/>
      <c r="C27" s="60">
        <v>661</v>
      </c>
      <c r="D27" s="60"/>
      <c r="E27" s="61" t="s">
        <v>49</v>
      </c>
      <c r="F27" s="62">
        <f t="shared" ref="F27:H27" si="9">F28</f>
        <v>4100</v>
      </c>
      <c r="G27" s="62">
        <f t="shared" si="9"/>
        <v>735</v>
      </c>
      <c r="H27" s="73">
        <f t="shared" si="9"/>
        <v>4835</v>
      </c>
    </row>
    <row r="28" spans="1:9" x14ac:dyDescent="0.25">
      <c r="A28" s="4"/>
      <c r="B28" s="4"/>
      <c r="C28" s="4"/>
      <c r="D28" s="5">
        <v>6615</v>
      </c>
      <c r="E28" s="7" t="s">
        <v>50</v>
      </c>
      <c r="F28" s="37">
        <v>4100</v>
      </c>
      <c r="G28" s="37">
        <v>735</v>
      </c>
      <c r="H28" s="37">
        <f>F28+G28</f>
        <v>4835</v>
      </c>
    </row>
    <row r="29" spans="1:9" ht="38.25" x14ac:dyDescent="0.25">
      <c r="A29" s="60"/>
      <c r="B29" s="60"/>
      <c r="C29" s="60">
        <v>663</v>
      </c>
      <c r="D29" s="60"/>
      <c r="E29" s="61" t="s">
        <v>51</v>
      </c>
      <c r="F29" s="62">
        <f t="shared" ref="F29:H29" si="10">SUM(F30:F31)</f>
        <v>2500</v>
      </c>
      <c r="G29" s="62">
        <f t="shared" si="10"/>
        <v>4029</v>
      </c>
      <c r="H29" s="73">
        <f t="shared" si="10"/>
        <v>6529</v>
      </c>
    </row>
    <row r="30" spans="1:9" x14ac:dyDescent="0.25">
      <c r="A30" s="4"/>
      <c r="B30" s="4"/>
      <c r="C30" s="4"/>
      <c r="D30" s="5">
        <v>6631</v>
      </c>
      <c r="E30" s="7" t="s">
        <v>53</v>
      </c>
      <c r="F30" s="37">
        <v>0</v>
      </c>
      <c r="G30" s="37">
        <v>879</v>
      </c>
      <c r="H30" s="37">
        <f>F30+G30</f>
        <v>879</v>
      </c>
    </row>
    <row r="31" spans="1:9" x14ac:dyDescent="0.25">
      <c r="A31" s="4"/>
      <c r="B31" s="4"/>
      <c r="C31" s="4"/>
      <c r="D31" s="5">
        <v>6632</v>
      </c>
      <c r="E31" s="7" t="s">
        <v>52</v>
      </c>
      <c r="F31" s="37">
        <v>2500</v>
      </c>
      <c r="G31" s="37">
        <v>3150</v>
      </c>
      <c r="H31" s="37">
        <f>F31+G31</f>
        <v>5650</v>
      </c>
    </row>
    <row r="32" spans="1:9" ht="25.5" x14ac:dyDescent="0.25">
      <c r="A32" s="46"/>
      <c r="B32" s="46">
        <v>67</v>
      </c>
      <c r="C32" s="46"/>
      <c r="D32" s="46"/>
      <c r="E32" s="48" t="s">
        <v>54</v>
      </c>
      <c r="F32" s="45">
        <f t="shared" ref="F32:H32" si="11">F33</f>
        <v>952001</v>
      </c>
      <c r="G32" s="45">
        <f t="shared" si="11"/>
        <v>153607</v>
      </c>
      <c r="H32" s="72">
        <f t="shared" si="11"/>
        <v>1105608</v>
      </c>
    </row>
    <row r="33" spans="1:8" ht="25.5" x14ac:dyDescent="0.25">
      <c r="A33" s="60"/>
      <c r="B33" s="60"/>
      <c r="C33" s="60">
        <v>671</v>
      </c>
      <c r="D33" s="60"/>
      <c r="E33" s="61" t="s">
        <v>55</v>
      </c>
      <c r="F33" s="62">
        <f t="shared" ref="F33:H33" si="12">SUM(F34:F35)</f>
        <v>952001</v>
      </c>
      <c r="G33" s="62">
        <f t="shared" si="12"/>
        <v>153607</v>
      </c>
      <c r="H33" s="73">
        <f t="shared" si="12"/>
        <v>1105608</v>
      </c>
    </row>
    <row r="34" spans="1:8" ht="25.5" x14ac:dyDescent="0.25">
      <c r="A34" s="4"/>
      <c r="B34" s="4"/>
      <c r="C34" s="4"/>
      <c r="D34" s="5">
        <v>6711</v>
      </c>
      <c r="E34" s="7" t="s">
        <v>56</v>
      </c>
      <c r="F34" s="37">
        <v>922001</v>
      </c>
      <c r="G34" s="37">
        <v>127657</v>
      </c>
      <c r="H34" s="59">
        <f>F34+G34</f>
        <v>1049658</v>
      </c>
    </row>
    <row r="35" spans="1:8" ht="25.5" x14ac:dyDescent="0.25">
      <c r="A35" s="4"/>
      <c r="B35" s="4"/>
      <c r="C35" s="4"/>
      <c r="D35" s="5">
        <v>6712</v>
      </c>
      <c r="E35" s="7" t="s">
        <v>57</v>
      </c>
      <c r="F35" s="37">
        <v>30000</v>
      </c>
      <c r="G35" s="37">
        <v>25950</v>
      </c>
      <c r="H35" s="59">
        <f>F35+G35</f>
        <v>55950</v>
      </c>
    </row>
    <row r="36" spans="1:8" ht="18" x14ac:dyDescent="0.25">
      <c r="A36" s="207"/>
      <c r="B36" s="207"/>
      <c r="C36" s="207"/>
      <c r="D36" s="207"/>
      <c r="E36" s="207"/>
      <c r="F36" s="207"/>
      <c r="G36" s="207"/>
      <c r="H36" s="207"/>
    </row>
    <row r="37" spans="1:8" ht="49.5" customHeight="1" x14ac:dyDescent="0.25">
      <c r="A37" s="203" t="s">
        <v>7</v>
      </c>
      <c r="B37" s="204"/>
      <c r="C37" s="204"/>
      <c r="D37" s="204"/>
      <c r="E37" s="205"/>
      <c r="F37" s="41" t="s">
        <v>200</v>
      </c>
      <c r="G37" s="41" t="s">
        <v>170</v>
      </c>
      <c r="H37" s="41" t="s">
        <v>201</v>
      </c>
    </row>
    <row r="38" spans="1:8" x14ac:dyDescent="0.25">
      <c r="A38" s="203">
        <v>1</v>
      </c>
      <c r="B38" s="204"/>
      <c r="C38" s="204"/>
      <c r="D38" s="204"/>
      <c r="E38" s="205"/>
      <c r="F38" s="41">
        <v>3</v>
      </c>
      <c r="G38" s="41"/>
      <c r="H38" s="41">
        <v>4</v>
      </c>
    </row>
    <row r="39" spans="1:8" x14ac:dyDescent="0.25">
      <c r="A39" s="42"/>
      <c r="B39" s="42"/>
      <c r="C39" s="42"/>
      <c r="D39" s="42"/>
      <c r="E39" s="42" t="s">
        <v>29</v>
      </c>
      <c r="F39" s="43">
        <f>F40+F86</f>
        <v>3688753</v>
      </c>
      <c r="G39" s="43">
        <f>G40+G86</f>
        <v>78757</v>
      </c>
      <c r="H39" s="43">
        <f>H40+H86</f>
        <v>3767510</v>
      </c>
    </row>
    <row r="40" spans="1:8" x14ac:dyDescent="0.25">
      <c r="A40" s="42">
        <v>3</v>
      </c>
      <c r="B40" s="42"/>
      <c r="C40" s="42"/>
      <c r="D40" s="42"/>
      <c r="E40" s="42" t="s">
        <v>4</v>
      </c>
      <c r="F40" s="43">
        <f>F41+F49+F76+F79+F83</f>
        <v>3607353</v>
      </c>
      <c r="G40" s="43">
        <f>G41+G49+G76+G79+G83</f>
        <v>37213</v>
      </c>
      <c r="H40" s="43">
        <f>H41+H49+H76+H79+H83</f>
        <v>3644566</v>
      </c>
    </row>
    <row r="41" spans="1:8" x14ac:dyDescent="0.25">
      <c r="A41" s="44"/>
      <c r="B41" s="44">
        <v>31</v>
      </c>
      <c r="C41" s="44"/>
      <c r="D41" s="44"/>
      <c r="E41" s="44" t="s">
        <v>5</v>
      </c>
      <c r="F41" s="45">
        <f t="shared" ref="F41:H41" si="13">F42+F45+F47</f>
        <v>2915300</v>
      </c>
      <c r="G41" s="45">
        <f t="shared" si="13"/>
        <v>-103592</v>
      </c>
      <c r="H41" s="45">
        <f t="shared" si="13"/>
        <v>2811708</v>
      </c>
    </row>
    <row r="42" spans="1:8" x14ac:dyDescent="0.25">
      <c r="A42" s="60"/>
      <c r="B42" s="60"/>
      <c r="C42" s="60">
        <v>311</v>
      </c>
      <c r="D42" s="60"/>
      <c r="E42" s="60" t="s">
        <v>22</v>
      </c>
      <c r="F42" s="62">
        <f>SUM(F43:F44)</f>
        <v>2413951</v>
      </c>
      <c r="G42" s="62">
        <f t="shared" ref="G42:H42" si="14">SUM(G43:G44)</f>
        <v>-95745</v>
      </c>
      <c r="H42" s="62">
        <f t="shared" si="14"/>
        <v>2318206</v>
      </c>
    </row>
    <row r="43" spans="1:8" x14ac:dyDescent="0.25">
      <c r="A43" s="5"/>
      <c r="B43" s="5"/>
      <c r="C43" s="5"/>
      <c r="D43" s="5">
        <v>3111</v>
      </c>
      <c r="E43" s="5" t="s">
        <v>23</v>
      </c>
      <c r="F43" s="37">
        <v>2388951</v>
      </c>
      <c r="G43" s="37">
        <v>-115745</v>
      </c>
      <c r="H43" s="37">
        <f>F43+G43</f>
        <v>2273206</v>
      </c>
    </row>
    <row r="44" spans="1:8" x14ac:dyDescent="0.25">
      <c r="A44" s="5"/>
      <c r="B44" s="5"/>
      <c r="C44" s="5"/>
      <c r="D44" s="5">
        <v>3313</v>
      </c>
      <c r="E44" s="5" t="s">
        <v>196</v>
      </c>
      <c r="F44" s="37">
        <v>25000</v>
      </c>
      <c r="G44" s="37">
        <v>20000</v>
      </c>
      <c r="H44" s="37">
        <f>F44+G44</f>
        <v>45000</v>
      </c>
    </row>
    <row r="45" spans="1:8" x14ac:dyDescent="0.25">
      <c r="A45" s="63"/>
      <c r="B45" s="63"/>
      <c r="C45" s="63">
        <v>312</v>
      </c>
      <c r="D45" s="63"/>
      <c r="E45" s="63" t="s">
        <v>58</v>
      </c>
      <c r="F45" s="66">
        <f t="shared" ref="F45:H45" si="15">F46</f>
        <v>106100</v>
      </c>
      <c r="G45" s="66">
        <f t="shared" si="15"/>
        <v>5484</v>
      </c>
      <c r="H45" s="66">
        <f t="shared" si="15"/>
        <v>111584</v>
      </c>
    </row>
    <row r="46" spans="1:8" x14ac:dyDescent="0.25">
      <c r="A46" s="5"/>
      <c r="B46" s="5"/>
      <c r="C46" s="5"/>
      <c r="D46" s="5">
        <v>3121</v>
      </c>
      <c r="E46" s="5" t="s">
        <v>58</v>
      </c>
      <c r="F46" s="37">
        <v>106100</v>
      </c>
      <c r="G46" s="37">
        <v>5484</v>
      </c>
      <c r="H46" s="37">
        <f>F46+G46</f>
        <v>111584</v>
      </c>
    </row>
    <row r="47" spans="1:8" x14ac:dyDescent="0.25">
      <c r="A47" s="63"/>
      <c r="B47" s="63"/>
      <c r="C47" s="63">
        <v>313</v>
      </c>
      <c r="D47" s="63"/>
      <c r="E47" s="63" t="s">
        <v>59</v>
      </c>
      <c r="F47" s="66">
        <f t="shared" ref="F47:H47" si="16">F48</f>
        <v>395249</v>
      </c>
      <c r="G47" s="66">
        <f t="shared" si="16"/>
        <v>-13331</v>
      </c>
      <c r="H47" s="66">
        <f t="shared" si="16"/>
        <v>381918</v>
      </c>
    </row>
    <row r="48" spans="1:8" x14ac:dyDescent="0.25">
      <c r="A48" s="5"/>
      <c r="B48" s="5"/>
      <c r="C48" s="5"/>
      <c r="D48" s="5">
        <v>3132</v>
      </c>
      <c r="E48" s="5" t="s">
        <v>60</v>
      </c>
      <c r="F48" s="37">
        <v>395249</v>
      </c>
      <c r="G48" s="37">
        <v>-13331</v>
      </c>
      <c r="H48" s="37">
        <f>F48+G48</f>
        <v>381918</v>
      </c>
    </row>
    <row r="49" spans="1:8" x14ac:dyDescent="0.25">
      <c r="A49" s="46"/>
      <c r="B49" s="46">
        <v>32</v>
      </c>
      <c r="C49" s="47"/>
      <c r="D49" s="47"/>
      <c r="E49" s="46" t="s">
        <v>12</v>
      </c>
      <c r="F49" s="45">
        <f t="shared" ref="F49:H49" si="17">F50+F54+F61+F71</f>
        <v>687253</v>
      </c>
      <c r="G49" s="45">
        <f t="shared" si="17"/>
        <v>77555</v>
      </c>
      <c r="H49" s="45">
        <f t="shared" si="17"/>
        <v>764808</v>
      </c>
    </row>
    <row r="50" spans="1:8" x14ac:dyDescent="0.25">
      <c r="A50" s="60"/>
      <c r="B50" s="60"/>
      <c r="C50" s="60">
        <v>321</v>
      </c>
      <c r="D50" s="60"/>
      <c r="E50" s="60" t="s">
        <v>24</v>
      </c>
      <c r="F50" s="62">
        <f t="shared" ref="F50:H50" si="18">SUM(F51:F53)</f>
        <v>59710</v>
      </c>
      <c r="G50" s="62">
        <f t="shared" si="18"/>
        <v>10848</v>
      </c>
      <c r="H50" s="62">
        <f t="shared" si="18"/>
        <v>70558</v>
      </c>
    </row>
    <row r="51" spans="1:8" x14ac:dyDescent="0.25">
      <c r="A51" s="5"/>
      <c r="B51" s="39"/>
      <c r="C51" s="5"/>
      <c r="D51" s="5">
        <v>3211</v>
      </c>
      <c r="E51" s="7" t="s">
        <v>25</v>
      </c>
      <c r="F51" s="37">
        <v>11810</v>
      </c>
      <c r="G51" s="37">
        <v>1131</v>
      </c>
      <c r="H51" s="37">
        <f>F51+G51</f>
        <v>12941</v>
      </c>
    </row>
    <row r="52" spans="1:8" ht="25.5" x14ac:dyDescent="0.25">
      <c r="A52" s="4"/>
      <c r="B52" s="8"/>
      <c r="C52" s="4"/>
      <c r="D52" s="5">
        <v>3212</v>
      </c>
      <c r="E52" s="7" t="s">
        <v>61</v>
      </c>
      <c r="F52" s="37">
        <v>46600</v>
      </c>
      <c r="G52" s="37">
        <v>8097</v>
      </c>
      <c r="H52" s="37">
        <f t="shared" ref="H52:H53" si="19">F52+G52</f>
        <v>54697</v>
      </c>
    </row>
    <row r="53" spans="1:8" x14ac:dyDescent="0.25">
      <c r="A53" s="4"/>
      <c r="B53" s="8"/>
      <c r="C53" s="4"/>
      <c r="D53" s="4">
        <v>3213</v>
      </c>
      <c r="E53" s="7" t="s">
        <v>62</v>
      </c>
      <c r="F53" s="37">
        <v>1300</v>
      </c>
      <c r="G53" s="37">
        <v>1620</v>
      </c>
      <c r="H53" s="37">
        <f t="shared" si="19"/>
        <v>2920</v>
      </c>
    </row>
    <row r="54" spans="1:8" x14ac:dyDescent="0.25">
      <c r="A54" s="60"/>
      <c r="B54" s="64"/>
      <c r="C54" s="60">
        <v>322</v>
      </c>
      <c r="D54" s="60"/>
      <c r="E54" s="61" t="s">
        <v>63</v>
      </c>
      <c r="F54" s="62">
        <f t="shared" ref="F54:H54" si="20">SUM(F55:F60)</f>
        <v>299555</v>
      </c>
      <c r="G54" s="62">
        <f t="shared" si="20"/>
        <v>-205</v>
      </c>
      <c r="H54" s="62">
        <f t="shared" si="20"/>
        <v>299350</v>
      </c>
    </row>
    <row r="55" spans="1:8" x14ac:dyDescent="0.25">
      <c r="A55" s="4"/>
      <c r="B55" s="8"/>
      <c r="C55" s="4"/>
      <c r="D55" s="5">
        <v>3221</v>
      </c>
      <c r="E55" s="7" t="s">
        <v>64</v>
      </c>
      <c r="F55" s="37">
        <v>26615</v>
      </c>
      <c r="G55" s="37">
        <v>4897</v>
      </c>
      <c r="H55" s="37">
        <f>F55+G55</f>
        <v>31512</v>
      </c>
    </row>
    <row r="56" spans="1:8" x14ac:dyDescent="0.25">
      <c r="A56" s="4"/>
      <c r="B56" s="8"/>
      <c r="C56" s="4"/>
      <c r="D56" s="5">
        <v>3222</v>
      </c>
      <c r="E56" s="7" t="s">
        <v>65</v>
      </c>
      <c r="F56" s="37">
        <f>'POSEBNI DIO'!F18+'POSEBNI DIO'!F108+'POSEBNI DIO'!F124+'POSEBNI DIO'!F160+'POSEBNI DIO'!F163+'POSEBNI DIO'!F167+'POSEBNI DIO'!F52</f>
        <v>218000</v>
      </c>
      <c r="G56" s="37">
        <f>'POSEBNI DIO'!G18+'POSEBNI DIO'!G108+'POSEBNI DIO'!G124+'POSEBNI DIO'!G160+'POSEBNI DIO'!G163+'POSEBNI DIO'!G167+'POSEBNI DIO'!G52</f>
        <v>-21342</v>
      </c>
      <c r="H56" s="37">
        <f>'POSEBNI DIO'!H18+'POSEBNI DIO'!H108+'POSEBNI DIO'!H124+'POSEBNI DIO'!H160+'POSEBNI DIO'!H163+'POSEBNI DIO'!H167+'POSEBNI DIO'!H52</f>
        <v>196658</v>
      </c>
    </row>
    <row r="57" spans="1:8" x14ac:dyDescent="0.25">
      <c r="A57" s="4"/>
      <c r="B57" s="8"/>
      <c r="C57" s="4"/>
      <c r="D57" s="5">
        <v>3223</v>
      </c>
      <c r="E57" s="7" t="s">
        <v>66</v>
      </c>
      <c r="F57" s="37">
        <v>40040</v>
      </c>
      <c r="G57" s="37">
        <v>14034</v>
      </c>
      <c r="H57" s="37">
        <f t="shared" ref="H57:H60" si="21">F57+G57</f>
        <v>54074</v>
      </c>
    </row>
    <row r="58" spans="1:8" ht="25.5" x14ac:dyDescent="0.25">
      <c r="A58" s="4"/>
      <c r="B58" s="8"/>
      <c r="C58" s="4"/>
      <c r="D58" s="5">
        <v>3224</v>
      </c>
      <c r="E58" s="7" t="s">
        <v>67</v>
      </c>
      <c r="F58" s="37">
        <v>6000</v>
      </c>
      <c r="G58" s="37">
        <v>403</v>
      </c>
      <c r="H58" s="37">
        <f t="shared" si="21"/>
        <v>6403</v>
      </c>
    </row>
    <row r="59" spans="1:8" x14ac:dyDescent="0.25">
      <c r="A59" s="4"/>
      <c r="B59" s="8"/>
      <c r="C59" s="4"/>
      <c r="D59" s="5">
        <v>3225</v>
      </c>
      <c r="E59" s="7" t="s">
        <v>68</v>
      </c>
      <c r="F59" s="37">
        <v>7200</v>
      </c>
      <c r="G59" s="37">
        <v>2937</v>
      </c>
      <c r="H59" s="37">
        <f t="shared" si="21"/>
        <v>10137</v>
      </c>
    </row>
    <row r="60" spans="1:8" x14ac:dyDescent="0.25">
      <c r="A60" s="4"/>
      <c r="B60" s="8"/>
      <c r="C60" s="4"/>
      <c r="D60" s="5">
        <v>3227</v>
      </c>
      <c r="E60" s="7" t="s">
        <v>69</v>
      </c>
      <c r="F60" s="37">
        <v>1700</v>
      </c>
      <c r="G60" s="37">
        <f>'POSEBNI DIO'!G22+'POSEBNI DIO'!G111</f>
        <v>-1134</v>
      </c>
      <c r="H60" s="37">
        <f t="shared" si="21"/>
        <v>566</v>
      </c>
    </row>
    <row r="61" spans="1:8" x14ac:dyDescent="0.25">
      <c r="A61" s="60"/>
      <c r="B61" s="64"/>
      <c r="C61" s="60">
        <v>323</v>
      </c>
      <c r="D61" s="60"/>
      <c r="E61" s="61" t="s">
        <v>70</v>
      </c>
      <c r="F61" s="62">
        <f t="shared" ref="F61:H61" si="22">SUM(F62:F70)</f>
        <v>321139</v>
      </c>
      <c r="G61" s="62">
        <f t="shared" si="22"/>
        <v>64917</v>
      </c>
      <c r="H61" s="62">
        <f t="shared" si="22"/>
        <v>386056</v>
      </c>
    </row>
    <row r="62" spans="1:8" x14ac:dyDescent="0.25">
      <c r="A62" s="4"/>
      <c r="B62" s="8"/>
      <c r="C62" s="4"/>
      <c r="D62" s="5">
        <v>3231</v>
      </c>
      <c r="E62" s="7" t="s">
        <v>71</v>
      </c>
      <c r="F62" s="37">
        <v>4800</v>
      </c>
      <c r="G62" s="37">
        <v>-700</v>
      </c>
      <c r="H62" s="37">
        <f>F62+G62</f>
        <v>4100</v>
      </c>
    </row>
    <row r="63" spans="1:8" x14ac:dyDescent="0.25">
      <c r="A63" s="4"/>
      <c r="B63" s="8"/>
      <c r="C63" s="4"/>
      <c r="D63" s="5">
        <v>3232</v>
      </c>
      <c r="E63" s="7" t="s">
        <v>72</v>
      </c>
      <c r="F63" s="37">
        <v>244928</v>
      </c>
      <c r="G63" s="37">
        <v>31925</v>
      </c>
      <c r="H63" s="37">
        <f t="shared" ref="H63:H70" si="23">F63+G63</f>
        <v>276853</v>
      </c>
    </row>
    <row r="64" spans="1:8" x14ac:dyDescent="0.25">
      <c r="A64" s="4"/>
      <c r="B64" s="8"/>
      <c r="C64" s="4"/>
      <c r="D64" s="5">
        <v>3233</v>
      </c>
      <c r="E64" s="7" t="s">
        <v>73</v>
      </c>
      <c r="F64" s="37">
        <v>133</v>
      </c>
      <c r="G64" s="37">
        <v>1323</v>
      </c>
      <c r="H64" s="37">
        <f t="shared" si="23"/>
        <v>1456</v>
      </c>
    </row>
    <row r="65" spans="1:8" x14ac:dyDescent="0.25">
      <c r="A65" s="4"/>
      <c r="B65" s="8"/>
      <c r="C65" s="4"/>
      <c r="D65" s="5">
        <v>3234</v>
      </c>
      <c r="E65" s="7" t="s">
        <v>74</v>
      </c>
      <c r="F65" s="37">
        <v>23647</v>
      </c>
      <c r="G65" s="37">
        <f>'POSEBNI DIO'!G26+'POSEBNI DIO'!G80+'POSEBNI DIO'!G114</f>
        <v>3164</v>
      </c>
      <c r="H65" s="37">
        <f t="shared" si="23"/>
        <v>26811</v>
      </c>
    </row>
    <row r="66" spans="1:8" x14ac:dyDescent="0.25">
      <c r="A66" s="4"/>
      <c r="B66" s="8"/>
      <c r="C66" s="4"/>
      <c r="D66" s="5">
        <v>3235</v>
      </c>
      <c r="E66" s="7" t="s">
        <v>75</v>
      </c>
      <c r="F66" s="37">
        <v>1830</v>
      </c>
      <c r="G66" s="37">
        <v>-4</v>
      </c>
      <c r="H66" s="37">
        <f t="shared" si="23"/>
        <v>1826</v>
      </c>
    </row>
    <row r="67" spans="1:8" x14ac:dyDescent="0.25">
      <c r="A67" s="4"/>
      <c r="B67" s="8"/>
      <c r="C67" s="4"/>
      <c r="D67" s="5">
        <v>3236</v>
      </c>
      <c r="E67" s="7" t="s">
        <v>76</v>
      </c>
      <c r="F67" s="37">
        <v>9100</v>
      </c>
      <c r="G67" s="37">
        <v>5544</v>
      </c>
      <c r="H67" s="37">
        <f t="shared" si="23"/>
        <v>14644</v>
      </c>
    </row>
    <row r="68" spans="1:8" x14ac:dyDescent="0.25">
      <c r="A68" s="4"/>
      <c r="B68" s="8"/>
      <c r="C68" s="4"/>
      <c r="D68" s="5">
        <v>3237</v>
      </c>
      <c r="E68" s="7" t="s">
        <v>77</v>
      </c>
      <c r="F68" s="37">
        <v>750</v>
      </c>
      <c r="G68" s="37">
        <v>21440</v>
      </c>
      <c r="H68" s="37">
        <f t="shared" si="23"/>
        <v>22190</v>
      </c>
    </row>
    <row r="69" spans="1:8" x14ac:dyDescent="0.25">
      <c r="A69" s="4"/>
      <c r="B69" s="8"/>
      <c r="C69" s="4"/>
      <c r="D69" s="5">
        <v>3238</v>
      </c>
      <c r="E69" s="7" t="s">
        <v>78</v>
      </c>
      <c r="F69" s="37">
        <v>4500</v>
      </c>
      <c r="G69" s="37">
        <v>175</v>
      </c>
      <c r="H69" s="37">
        <f t="shared" si="23"/>
        <v>4675</v>
      </c>
    </row>
    <row r="70" spans="1:8" x14ac:dyDescent="0.25">
      <c r="A70" s="4"/>
      <c r="B70" s="8"/>
      <c r="C70" s="4"/>
      <c r="D70" s="5">
        <v>3239</v>
      </c>
      <c r="E70" s="7" t="s">
        <v>79</v>
      </c>
      <c r="F70" s="37">
        <v>31451</v>
      </c>
      <c r="G70" s="37">
        <v>2050</v>
      </c>
      <c r="H70" s="37">
        <f t="shared" si="23"/>
        <v>33501</v>
      </c>
    </row>
    <row r="71" spans="1:8" x14ac:dyDescent="0.25">
      <c r="A71" s="60"/>
      <c r="B71" s="64"/>
      <c r="C71" s="60">
        <v>329</v>
      </c>
      <c r="D71" s="60"/>
      <c r="E71" s="61" t="s">
        <v>80</v>
      </c>
      <c r="F71" s="62">
        <f>SUM(F72:F75)</f>
        <v>6849</v>
      </c>
      <c r="G71" s="62">
        <f>SUM(G72:G75)</f>
        <v>1995</v>
      </c>
      <c r="H71" s="62">
        <f>SUM(H72:H75)</f>
        <v>8844</v>
      </c>
    </row>
    <row r="72" spans="1:8" x14ac:dyDescent="0.25">
      <c r="A72" s="4"/>
      <c r="B72" s="8"/>
      <c r="C72" s="4"/>
      <c r="D72" s="5">
        <v>3292</v>
      </c>
      <c r="E72" s="7" t="s">
        <v>81</v>
      </c>
      <c r="F72" s="37">
        <v>3000</v>
      </c>
      <c r="G72" s="37">
        <f>'POSEBNI DIO'!G32</f>
        <v>0</v>
      </c>
      <c r="H72" s="37">
        <f>F72+G72</f>
        <v>3000</v>
      </c>
    </row>
    <row r="73" spans="1:8" x14ac:dyDescent="0.25">
      <c r="A73" s="4"/>
      <c r="B73" s="8"/>
      <c r="C73" s="4"/>
      <c r="D73" s="5">
        <v>3294</v>
      </c>
      <c r="E73" s="7" t="s">
        <v>82</v>
      </c>
      <c r="F73" s="37">
        <v>364</v>
      </c>
      <c r="G73" s="37">
        <f>'POSEBNI DIO'!G33</f>
        <v>0</v>
      </c>
      <c r="H73" s="37">
        <f t="shared" ref="H73:H75" si="24">F73+G73</f>
        <v>364</v>
      </c>
    </row>
    <row r="74" spans="1:8" x14ac:dyDescent="0.25">
      <c r="A74" s="4"/>
      <c r="B74" s="8"/>
      <c r="C74" s="4"/>
      <c r="D74" s="5">
        <v>3295</v>
      </c>
      <c r="E74" s="7" t="s">
        <v>83</v>
      </c>
      <c r="F74" s="37">
        <v>2585</v>
      </c>
      <c r="G74" s="37">
        <f>'POSEBNI DIO'!G34+'POSEBNI DIO'!G47</f>
        <v>1070</v>
      </c>
      <c r="H74" s="37">
        <f t="shared" si="24"/>
        <v>3655</v>
      </c>
    </row>
    <row r="75" spans="1:8" x14ac:dyDescent="0.25">
      <c r="A75" s="4"/>
      <c r="B75" s="8"/>
      <c r="C75" s="4"/>
      <c r="D75" s="5">
        <v>3299</v>
      </c>
      <c r="E75" s="7" t="s">
        <v>80</v>
      </c>
      <c r="F75" s="37">
        <v>900</v>
      </c>
      <c r="G75" s="37">
        <v>925</v>
      </c>
      <c r="H75" s="37">
        <f t="shared" si="24"/>
        <v>1825</v>
      </c>
    </row>
    <row r="76" spans="1:8" x14ac:dyDescent="0.25">
      <c r="A76" s="46"/>
      <c r="B76" s="46">
        <v>34</v>
      </c>
      <c r="C76" s="46"/>
      <c r="D76" s="46"/>
      <c r="E76" s="48" t="s">
        <v>84</v>
      </c>
      <c r="F76" s="45">
        <f>F77</f>
        <v>1000</v>
      </c>
      <c r="G76" s="45">
        <f t="shared" ref="G76:H76" si="25">G77</f>
        <v>100</v>
      </c>
      <c r="H76" s="45">
        <f t="shared" si="25"/>
        <v>1100</v>
      </c>
    </row>
    <row r="77" spans="1:8" x14ac:dyDescent="0.25">
      <c r="A77" s="60"/>
      <c r="B77" s="64"/>
      <c r="C77" s="60">
        <v>343</v>
      </c>
      <c r="D77" s="60"/>
      <c r="E77" s="61" t="s">
        <v>85</v>
      </c>
      <c r="F77" s="62">
        <f>SUM(F78:F78)</f>
        <v>1000</v>
      </c>
      <c r="G77" s="62">
        <f>SUM(G78:G78)</f>
        <v>100</v>
      </c>
      <c r="H77" s="62">
        <f>SUM(H78:H78)</f>
        <v>1100</v>
      </c>
    </row>
    <row r="78" spans="1:8" x14ac:dyDescent="0.25">
      <c r="A78" s="4"/>
      <c r="B78" s="8"/>
      <c r="C78" s="4"/>
      <c r="D78" s="5">
        <v>3431</v>
      </c>
      <c r="E78" s="7" t="s">
        <v>86</v>
      </c>
      <c r="F78" s="37">
        <v>1000</v>
      </c>
      <c r="G78" s="37">
        <v>100</v>
      </c>
      <c r="H78" s="37">
        <f>F78+G78</f>
        <v>1100</v>
      </c>
    </row>
    <row r="79" spans="1:8" ht="25.5" x14ac:dyDescent="0.25">
      <c r="A79" s="54"/>
      <c r="B79" s="46">
        <v>37</v>
      </c>
      <c r="C79" s="46"/>
      <c r="D79" s="46"/>
      <c r="E79" s="48" t="s">
        <v>137</v>
      </c>
      <c r="F79" s="45">
        <f t="shared" ref="F79:H79" si="26">F80</f>
        <v>2000</v>
      </c>
      <c r="G79" s="45">
        <f t="shared" si="26"/>
        <v>63150</v>
      </c>
      <c r="H79" s="45">
        <f t="shared" si="26"/>
        <v>65150</v>
      </c>
    </row>
    <row r="80" spans="1:8" ht="25.5" x14ac:dyDescent="0.25">
      <c r="A80" s="60"/>
      <c r="B80" s="64"/>
      <c r="C80" s="60">
        <v>372</v>
      </c>
      <c r="D80" s="60"/>
      <c r="E80" s="61" t="s">
        <v>87</v>
      </c>
      <c r="F80" s="62">
        <f t="shared" ref="F80:H80" si="27">SUM(F81:F82)</f>
        <v>2000</v>
      </c>
      <c r="G80" s="62">
        <f t="shared" si="27"/>
        <v>63150</v>
      </c>
      <c r="H80" s="62">
        <f t="shared" si="27"/>
        <v>65150</v>
      </c>
    </row>
    <row r="81" spans="1:8" x14ac:dyDescent="0.25">
      <c r="A81" s="4"/>
      <c r="B81" s="8"/>
      <c r="C81" s="4"/>
      <c r="D81" s="5">
        <v>3721</v>
      </c>
      <c r="E81" s="7" t="s">
        <v>88</v>
      </c>
      <c r="F81" s="37">
        <v>0</v>
      </c>
      <c r="G81" s="37">
        <f>'POSEBNI DIO'!G60+'POSEBNI DIO'!G82</f>
        <v>500</v>
      </c>
      <c r="H81" s="37">
        <f>'POSEBNI DIO'!H60+'POSEBNI DIO'!H82</f>
        <v>500</v>
      </c>
    </row>
    <row r="82" spans="1:8" x14ac:dyDescent="0.25">
      <c r="A82" s="4"/>
      <c r="B82" s="8"/>
      <c r="C82" s="4"/>
      <c r="D82" s="5">
        <v>3722</v>
      </c>
      <c r="E82" s="7" t="s">
        <v>89</v>
      </c>
      <c r="F82" s="37">
        <v>2000</v>
      </c>
      <c r="G82" s="37">
        <f>'POSEBNI DIO'!G61</f>
        <v>62650</v>
      </c>
      <c r="H82" s="37">
        <f>F82+G82</f>
        <v>64650</v>
      </c>
    </row>
    <row r="83" spans="1:8" x14ac:dyDescent="0.25">
      <c r="A83" s="54"/>
      <c r="B83" s="46">
        <v>38</v>
      </c>
      <c r="C83" s="46"/>
      <c r="D83" s="46"/>
      <c r="E83" s="48" t="s">
        <v>90</v>
      </c>
      <c r="F83" s="45">
        <f t="shared" ref="F83:H84" si="28">F84</f>
        <v>1800</v>
      </c>
      <c r="G83" s="45">
        <f t="shared" si="28"/>
        <v>0</v>
      </c>
      <c r="H83" s="45">
        <f t="shared" si="28"/>
        <v>1800</v>
      </c>
    </row>
    <row r="84" spans="1:8" x14ac:dyDescent="0.25">
      <c r="A84" s="60"/>
      <c r="B84" s="64"/>
      <c r="C84" s="60">
        <v>381</v>
      </c>
      <c r="D84" s="60"/>
      <c r="E84" s="61" t="s">
        <v>53</v>
      </c>
      <c r="F84" s="62">
        <f t="shared" si="28"/>
        <v>1800</v>
      </c>
      <c r="G84" s="62">
        <f t="shared" si="28"/>
        <v>0</v>
      </c>
      <c r="H84" s="62">
        <f t="shared" si="28"/>
        <v>1800</v>
      </c>
    </row>
    <row r="85" spans="1:8" x14ac:dyDescent="0.25">
      <c r="A85" s="4"/>
      <c r="B85" s="8"/>
      <c r="C85" s="5"/>
      <c r="D85" s="5">
        <v>3812</v>
      </c>
      <c r="E85" s="5" t="s">
        <v>91</v>
      </c>
      <c r="F85" s="37">
        <v>1800</v>
      </c>
      <c r="G85" s="37">
        <f>'POSEBNI DIO'!G84</f>
        <v>0</v>
      </c>
      <c r="H85" s="37">
        <f>F85+G85</f>
        <v>1800</v>
      </c>
    </row>
    <row r="86" spans="1:8" x14ac:dyDescent="0.25">
      <c r="A86" s="55">
        <v>4</v>
      </c>
      <c r="B86" s="56"/>
      <c r="C86" s="56"/>
      <c r="D86" s="56"/>
      <c r="E86" s="57" t="s">
        <v>6</v>
      </c>
      <c r="F86" s="43">
        <f t="shared" ref="F86:H86" si="29">F87</f>
        <v>81400</v>
      </c>
      <c r="G86" s="43">
        <f t="shared" si="29"/>
        <v>41544</v>
      </c>
      <c r="H86" s="43">
        <f t="shared" si="29"/>
        <v>122944</v>
      </c>
    </row>
    <row r="87" spans="1:8" ht="26.25" customHeight="1" x14ac:dyDescent="0.25">
      <c r="A87" s="44"/>
      <c r="B87" s="44">
        <v>42</v>
      </c>
      <c r="C87" s="44"/>
      <c r="D87" s="44"/>
      <c r="E87" s="58" t="s">
        <v>92</v>
      </c>
      <c r="F87" s="45">
        <f>F88+F94</f>
        <v>81400</v>
      </c>
      <c r="G87" s="45">
        <f>G88+G94</f>
        <v>41544</v>
      </c>
      <c r="H87" s="45">
        <f>H88+H94</f>
        <v>122944</v>
      </c>
    </row>
    <row r="88" spans="1:8" x14ac:dyDescent="0.25">
      <c r="A88" s="65"/>
      <c r="B88" s="65"/>
      <c r="C88" s="60">
        <v>422</v>
      </c>
      <c r="D88" s="60"/>
      <c r="E88" s="60" t="s">
        <v>93</v>
      </c>
      <c r="F88" s="62">
        <f>SUM(F89:F93)</f>
        <v>34600</v>
      </c>
      <c r="G88" s="62">
        <f t="shared" ref="G88:H88" si="30">SUM(G89:G93)</f>
        <v>31969</v>
      </c>
      <c r="H88" s="62">
        <f t="shared" si="30"/>
        <v>66569</v>
      </c>
    </row>
    <row r="89" spans="1:8" x14ac:dyDescent="0.25">
      <c r="A89" s="6"/>
      <c r="B89" s="6"/>
      <c r="C89" s="4"/>
      <c r="D89" s="149">
        <v>4221</v>
      </c>
      <c r="E89" s="5" t="s">
        <v>94</v>
      </c>
      <c r="F89" s="37">
        <v>25700</v>
      </c>
      <c r="G89" s="37">
        <v>7699</v>
      </c>
      <c r="H89" s="150">
        <f>F89+G89</f>
        <v>33399</v>
      </c>
    </row>
    <row r="90" spans="1:8" x14ac:dyDescent="0.25">
      <c r="A90" s="52"/>
      <c r="B90" s="52"/>
      <c r="C90" s="52"/>
      <c r="D90" s="53">
        <v>4222</v>
      </c>
      <c r="E90" s="53" t="s">
        <v>95</v>
      </c>
      <c r="F90" s="59">
        <v>1000</v>
      </c>
      <c r="G90" s="59">
        <v>-1000</v>
      </c>
      <c r="H90" s="37">
        <f t="shared" ref="H90:H92" si="31">F90+G90</f>
        <v>0</v>
      </c>
    </row>
    <row r="91" spans="1:8" x14ac:dyDescent="0.25">
      <c r="A91" s="52"/>
      <c r="B91" s="52"/>
      <c r="C91" s="52"/>
      <c r="D91" s="53">
        <v>4223</v>
      </c>
      <c r="E91" s="53" t="s">
        <v>96</v>
      </c>
      <c r="F91" s="59">
        <v>6400</v>
      </c>
      <c r="G91" s="59">
        <f>'POSEBNI DIO'!G186+'POSEBNI DIO'!G173</f>
        <v>-1400</v>
      </c>
      <c r="H91" s="37">
        <f t="shared" si="31"/>
        <v>5000</v>
      </c>
    </row>
    <row r="92" spans="1:8" ht="15" customHeight="1" x14ac:dyDescent="0.25">
      <c r="A92" s="50"/>
      <c r="B92" s="50"/>
      <c r="C92" s="50"/>
      <c r="D92" s="51">
        <v>4226</v>
      </c>
      <c r="E92" s="51" t="s">
        <v>97</v>
      </c>
      <c r="F92" s="69">
        <v>1500</v>
      </c>
      <c r="G92" s="69">
        <v>22800</v>
      </c>
      <c r="H92" s="37">
        <f t="shared" si="31"/>
        <v>24300</v>
      </c>
    </row>
    <row r="93" spans="1:8" ht="15" customHeight="1" x14ac:dyDescent="0.25">
      <c r="A93" s="50"/>
      <c r="B93" s="50"/>
      <c r="C93" s="50"/>
      <c r="D93" s="51">
        <v>4227</v>
      </c>
      <c r="E93" s="51" t="s">
        <v>215</v>
      </c>
      <c r="F93" s="69">
        <v>0</v>
      </c>
      <c r="G93" s="69">
        <f>'POSEBNI DIO'!G121</f>
        <v>3870</v>
      </c>
      <c r="H93" s="69">
        <f>'POSEBNI DIO'!H121</f>
        <v>3870</v>
      </c>
    </row>
    <row r="94" spans="1:8" ht="24" customHeight="1" x14ac:dyDescent="0.25">
      <c r="A94" s="67"/>
      <c r="B94" s="67"/>
      <c r="C94" s="68">
        <v>424</v>
      </c>
      <c r="D94" s="68"/>
      <c r="E94" s="68" t="s">
        <v>98</v>
      </c>
      <c r="F94" s="70">
        <f t="shared" ref="F94:H94" si="32">F95</f>
        <v>46800</v>
      </c>
      <c r="G94" s="70">
        <f t="shared" si="32"/>
        <v>9575</v>
      </c>
      <c r="H94" s="70">
        <f t="shared" si="32"/>
        <v>56375</v>
      </c>
    </row>
    <row r="95" spans="1:8" x14ac:dyDescent="0.25">
      <c r="A95" s="52"/>
      <c r="B95" s="52"/>
      <c r="C95" s="52"/>
      <c r="D95" s="53">
        <v>4241</v>
      </c>
      <c r="E95" s="53" t="s">
        <v>99</v>
      </c>
      <c r="F95" s="59">
        <v>46800</v>
      </c>
      <c r="G95" s="59">
        <v>9575</v>
      </c>
      <c r="H95" s="59">
        <f>F95+G95</f>
        <v>56375</v>
      </c>
    </row>
  </sheetData>
  <mergeCells count="12">
    <mergeCell ref="A1:H1"/>
    <mergeCell ref="A2:H2"/>
    <mergeCell ref="A4:H4"/>
    <mergeCell ref="A6:H6"/>
    <mergeCell ref="A38:E38"/>
    <mergeCell ref="A9:E9"/>
    <mergeCell ref="A37:E37"/>
    <mergeCell ref="A8:E8"/>
    <mergeCell ref="A7:H7"/>
    <mergeCell ref="A5:H5"/>
    <mergeCell ref="A36:H36"/>
    <mergeCell ref="A3:H3"/>
  </mergeCells>
  <pageMargins left="0.7" right="0.7" top="0.75" bottom="0.75" header="0.3" footer="0.3"/>
  <pageSetup paperSize="9" fitToHeight="0" orientation="portrait" r:id="rId1"/>
  <ignoredErrors>
    <ignoredError sqref="H18:H19 H22 H15 H43 H46 H45 H47 H54 H61 H71 G85:H85 H29 H94 H56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D37"/>
  <sheetViews>
    <sheetView topLeftCell="A7" workbookViewId="0">
      <selection activeCell="C24" sqref="C24"/>
    </sheetView>
  </sheetViews>
  <sheetFormatPr defaultRowHeight="15" x14ac:dyDescent="0.25"/>
  <cols>
    <col min="1" max="1" width="37.7109375" customWidth="1"/>
    <col min="2" max="3" width="18.5703125" customWidth="1"/>
    <col min="4" max="4" width="19.5703125" customWidth="1"/>
  </cols>
  <sheetData>
    <row r="1" spans="1:4" x14ac:dyDescent="0.25">
      <c r="A1" s="179" t="s">
        <v>11</v>
      </c>
      <c r="B1" s="179"/>
      <c r="C1" s="179"/>
      <c r="D1" s="179"/>
    </row>
    <row r="2" spans="1:4" x14ac:dyDescent="0.25">
      <c r="A2" s="179"/>
      <c r="B2" s="179"/>
      <c r="C2" s="179"/>
      <c r="D2" s="179"/>
    </row>
    <row r="3" spans="1:4" ht="15.75" customHeight="1" x14ac:dyDescent="0.25">
      <c r="A3" s="179"/>
      <c r="B3" s="179"/>
      <c r="C3" s="179"/>
      <c r="D3" s="179"/>
    </row>
    <row r="4" spans="1:4" ht="15.75" customHeight="1" x14ac:dyDescent="0.25">
      <c r="A4" s="179" t="s">
        <v>171</v>
      </c>
      <c r="B4" s="179"/>
      <c r="C4" s="179"/>
      <c r="D4" s="179"/>
    </row>
    <row r="5" spans="1:4" ht="16.5" thickBot="1" x14ac:dyDescent="0.3">
      <c r="A5" s="107"/>
      <c r="B5" s="107"/>
      <c r="C5" s="126"/>
      <c r="D5" s="118"/>
    </row>
    <row r="6" spans="1:4" ht="44.25" customHeight="1" thickBot="1" x14ac:dyDescent="0.3">
      <c r="A6" s="119" t="s">
        <v>7</v>
      </c>
      <c r="B6" s="31" t="s">
        <v>200</v>
      </c>
      <c r="C6" s="31" t="s">
        <v>170</v>
      </c>
      <c r="D6" s="130" t="s">
        <v>201</v>
      </c>
    </row>
    <row r="7" spans="1:4" ht="15.75" thickBot="1" x14ac:dyDescent="0.3">
      <c r="A7" s="32">
        <v>1</v>
      </c>
      <c r="B7" s="33">
        <v>3</v>
      </c>
      <c r="C7" s="33"/>
      <c r="D7" s="33">
        <v>4</v>
      </c>
    </row>
    <row r="8" spans="1:4" ht="15.75" thickBot="1" x14ac:dyDescent="0.3">
      <c r="A8" s="27" t="s">
        <v>28</v>
      </c>
      <c r="B8" s="28">
        <f>SUM(B9+B11+B13+B15+B19)</f>
        <v>3688753</v>
      </c>
      <c r="C8" s="28">
        <f>SUM(C9+C11+C13+C15+C19)</f>
        <v>71248</v>
      </c>
      <c r="D8" s="28">
        <f>SUM(D9+D11+D13+D15+D19)</f>
        <v>3760001</v>
      </c>
    </row>
    <row r="9" spans="1:4" x14ac:dyDescent="0.25">
      <c r="A9" s="25" t="s">
        <v>14</v>
      </c>
      <c r="B9" s="26">
        <f>B10</f>
        <v>663265</v>
      </c>
      <c r="C9" s="26">
        <f>C10</f>
        <v>152907</v>
      </c>
      <c r="D9" s="26">
        <f>D10</f>
        <v>816172</v>
      </c>
    </row>
    <row r="10" spans="1:4" x14ac:dyDescent="0.25">
      <c r="A10" s="20" t="s">
        <v>15</v>
      </c>
      <c r="B10" s="141">
        <v>663265</v>
      </c>
      <c r="C10" s="141">
        <v>152907</v>
      </c>
      <c r="D10" s="141">
        <f>B10+C10</f>
        <v>816172</v>
      </c>
    </row>
    <row r="11" spans="1:4" x14ac:dyDescent="0.25">
      <c r="A11" s="19" t="s">
        <v>180</v>
      </c>
      <c r="B11" s="143">
        <f>SUM(B12:B12)</f>
        <v>4100</v>
      </c>
      <c r="C11" s="143">
        <f>SUM(C12:C12)</f>
        <v>735</v>
      </c>
      <c r="D11" s="143">
        <f>SUM(D12:D12)</f>
        <v>4835</v>
      </c>
    </row>
    <row r="12" spans="1:4" x14ac:dyDescent="0.25">
      <c r="A12" s="21" t="s">
        <v>181</v>
      </c>
      <c r="B12" s="141">
        <v>4100</v>
      </c>
      <c r="C12" s="141">
        <v>735</v>
      </c>
      <c r="D12" s="141">
        <f>B12+C12</f>
        <v>4835</v>
      </c>
    </row>
    <row r="13" spans="1:4" x14ac:dyDescent="0.25">
      <c r="A13" s="19" t="s">
        <v>182</v>
      </c>
      <c r="B13" s="143">
        <f t="shared" ref="B13:D13" si="0">B14</f>
        <v>214000</v>
      </c>
      <c r="C13" s="143">
        <f t="shared" si="0"/>
        <v>0</v>
      </c>
      <c r="D13" s="143">
        <f t="shared" si="0"/>
        <v>214000</v>
      </c>
    </row>
    <row r="14" spans="1:4" x14ac:dyDescent="0.25">
      <c r="A14" s="21" t="s">
        <v>183</v>
      </c>
      <c r="B14" s="141">
        <v>214000</v>
      </c>
      <c r="C14" s="141">
        <v>0</v>
      </c>
      <c r="D14" s="141">
        <f>B14+C14</f>
        <v>214000</v>
      </c>
    </row>
    <row r="15" spans="1:4" x14ac:dyDescent="0.25">
      <c r="A15" s="19" t="s">
        <v>184</v>
      </c>
      <c r="B15" s="143">
        <f t="shared" ref="B15:D15" si="1">SUM(B16:B18)</f>
        <v>2513761</v>
      </c>
      <c r="C15" s="143">
        <f t="shared" si="1"/>
        <v>-85755</v>
      </c>
      <c r="D15" s="143">
        <f t="shared" si="1"/>
        <v>2428006</v>
      </c>
    </row>
    <row r="16" spans="1:4" x14ac:dyDescent="0.25">
      <c r="A16" s="21" t="s">
        <v>185</v>
      </c>
      <c r="B16" s="141">
        <v>275</v>
      </c>
      <c r="C16" s="141">
        <v>-275</v>
      </c>
      <c r="D16" s="141">
        <f>B16+C16</f>
        <v>0</v>
      </c>
    </row>
    <row r="17" spans="1:4" x14ac:dyDescent="0.25">
      <c r="A17" s="21" t="s">
        <v>199</v>
      </c>
      <c r="B17" s="141">
        <v>74461</v>
      </c>
      <c r="C17" s="141">
        <v>975</v>
      </c>
      <c r="D17" s="141">
        <f>B17+C17</f>
        <v>75436</v>
      </c>
    </row>
    <row r="18" spans="1:4" ht="25.5" x14ac:dyDescent="0.25">
      <c r="A18" s="21" t="s">
        <v>186</v>
      </c>
      <c r="B18" s="141">
        <v>2439025</v>
      </c>
      <c r="C18" s="141">
        <v>-86455</v>
      </c>
      <c r="D18" s="141">
        <f>B18+C18</f>
        <v>2352570</v>
      </c>
    </row>
    <row r="19" spans="1:4" x14ac:dyDescent="0.25">
      <c r="A19" s="19" t="s">
        <v>187</v>
      </c>
      <c r="B19" s="143">
        <f t="shared" ref="B19:D19" si="2">B20</f>
        <v>293627</v>
      </c>
      <c r="C19" s="143">
        <f t="shared" si="2"/>
        <v>3361</v>
      </c>
      <c r="D19" s="143">
        <f t="shared" si="2"/>
        <v>296988</v>
      </c>
    </row>
    <row r="20" spans="1:4" ht="26.25" thickBot="1" x14ac:dyDescent="0.3">
      <c r="A20" s="22" t="s">
        <v>188</v>
      </c>
      <c r="B20" s="148">
        <v>293627</v>
      </c>
      <c r="C20" s="148">
        <v>3361</v>
      </c>
      <c r="D20" s="148">
        <f>B20+C20</f>
        <v>296988</v>
      </c>
    </row>
    <row r="21" spans="1:4" ht="15.75" customHeight="1" thickBot="1" x14ac:dyDescent="0.3">
      <c r="A21" s="27" t="s">
        <v>29</v>
      </c>
      <c r="B21" s="29">
        <f>SUM(B22+B24+B26+B28+B32+B34)</f>
        <v>3688753</v>
      </c>
      <c r="C21" s="29">
        <f>SUM(C22+C24+C26+C28+C32+C34)</f>
        <v>78757</v>
      </c>
      <c r="D21" s="29">
        <f>SUM(D22+D24+D26+D28+D32+D34)</f>
        <v>3767510</v>
      </c>
    </row>
    <row r="22" spans="1:4" ht="15.75" customHeight="1" x14ac:dyDescent="0.25">
      <c r="A22" s="25" t="s">
        <v>14</v>
      </c>
      <c r="B22" s="140">
        <f t="shared" ref="B22:D22" si="3">B23</f>
        <v>663265</v>
      </c>
      <c r="C22" s="140">
        <f t="shared" si="3"/>
        <v>152907</v>
      </c>
      <c r="D22" s="140">
        <f t="shared" si="3"/>
        <v>816172</v>
      </c>
    </row>
    <row r="23" spans="1:4" x14ac:dyDescent="0.25">
      <c r="A23" s="20" t="s">
        <v>15</v>
      </c>
      <c r="B23" s="141">
        <v>663265</v>
      </c>
      <c r="C23" s="141">
        <v>152907</v>
      </c>
      <c r="D23" s="142">
        <f>B23+C23</f>
        <v>816172</v>
      </c>
    </row>
    <row r="24" spans="1:4" x14ac:dyDescent="0.25">
      <c r="A24" s="19" t="s">
        <v>180</v>
      </c>
      <c r="B24" s="143">
        <f>SUM(B25:B25)</f>
        <v>4100</v>
      </c>
      <c r="C24" s="143">
        <f>SUM(C25:C25)</f>
        <v>735</v>
      </c>
      <c r="D24" s="143">
        <f>SUM(D25:D25)</f>
        <v>4835</v>
      </c>
    </row>
    <row r="25" spans="1:4" x14ac:dyDescent="0.25">
      <c r="A25" s="21" t="s">
        <v>181</v>
      </c>
      <c r="B25" s="141">
        <v>4100</v>
      </c>
      <c r="C25" s="141">
        <v>735</v>
      </c>
      <c r="D25" s="141">
        <f>B25+C25</f>
        <v>4835</v>
      </c>
    </row>
    <row r="26" spans="1:4" x14ac:dyDescent="0.25">
      <c r="A26" s="19" t="s">
        <v>182</v>
      </c>
      <c r="B26" s="143">
        <f t="shared" ref="B26:D26" si="4">B27</f>
        <v>214000</v>
      </c>
      <c r="C26" s="143">
        <f t="shared" si="4"/>
        <v>0</v>
      </c>
      <c r="D26" s="143">
        <f t="shared" si="4"/>
        <v>214000</v>
      </c>
    </row>
    <row r="27" spans="1:4" x14ac:dyDescent="0.25">
      <c r="A27" s="21" t="s">
        <v>183</v>
      </c>
      <c r="B27" s="141">
        <v>214000</v>
      </c>
      <c r="C27" s="141">
        <v>0</v>
      </c>
      <c r="D27" s="141">
        <f>B27+C27</f>
        <v>214000</v>
      </c>
    </row>
    <row r="28" spans="1:4" x14ac:dyDescent="0.25">
      <c r="A28" s="19" t="s">
        <v>184</v>
      </c>
      <c r="B28" s="143">
        <f>SUM(B29:B31)</f>
        <v>2513761</v>
      </c>
      <c r="C28" s="143">
        <f>SUM(C29:C31)</f>
        <v>-85755</v>
      </c>
      <c r="D28" s="143">
        <f>SUM(D29:D31)</f>
        <v>2428006</v>
      </c>
    </row>
    <row r="29" spans="1:4" x14ac:dyDescent="0.25">
      <c r="A29" s="21" t="s">
        <v>185</v>
      </c>
      <c r="B29" s="142">
        <v>275</v>
      </c>
      <c r="C29" s="142">
        <v>-275</v>
      </c>
      <c r="D29" s="142">
        <f>B29+C29</f>
        <v>0</v>
      </c>
    </row>
    <row r="30" spans="1:4" x14ac:dyDescent="0.25">
      <c r="A30" s="21" t="s">
        <v>199</v>
      </c>
      <c r="B30" s="142">
        <v>74461</v>
      </c>
      <c r="C30" s="142">
        <v>975</v>
      </c>
      <c r="D30" s="142">
        <f>B30+C30</f>
        <v>75436</v>
      </c>
    </row>
    <row r="31" spans="1:4" ht="25.5" x14ac:dyDescent="0.25">
      <c r="A31" s="21" t="s">
        <v>186</v>
      </c>
      <c r="B31" s="144">
        <v>2439025</v>
      </c>
      <c r="C31" s="144">
        <v>-86455</v>
      </c>
      <c r="D31" s="144">
        <f>B31+C31</f>
        <v>2352570</v>
      </c>
    </row>
    <row r="32" spans="1:4" x14ac:dyDescent="0.25">
      <c r="A32" s="19" t="s">
        <v>187</v>
      </c>
      <c r="B32" s="145">
        <f t="shared" ref="B32:D32" si="5">B33</f>
        <v>293627</v>
      </c>
      <c r="C32" s="145">
        <f t="shared" si="5"/>
        <v>3361</v>
      </c>
      <c r="D32" s="145">
        <f t="shared" si="5"/>
        <v>296988</v>
      </c>
    </row>
    <row r="33" spans="1:4" ht="25.5" x14ac:dyDescent="0.25">
      <c r="A33" s="22" t="s">
        <v>188</v>
      </c>
      <c r="B33" s="146">
        <v>293627</v>
      </c>
      <c r="C33" s="146">
        <v>3361</v>
      </c>
      <c r="D33" s="146">
        <f>B33+C33</f>
        <v>296988</v>
      </c>
    </row>
    <row r="34" spans="1:4" x14ac:dyDescent="0.25">
      <c r="A34" s="135" t="s">
        <v>192</v>
      </c>
      <c r="B34" s="147">
        <f>B35</f>
        <v>0</v>
      </c>
      <c r="C34" s="147">
        <f t="shared" ref="C34:D34" si="6">C35</f>
        <v>7509</v>
      </c>
      <c r="D34" s="147">
        <f t="shared" si="6"/>
        <v>7509</v>
      </c>
    </row>
    <row r="35" spans="1:4" ht="25.5" x14ac:dyDescent="0.25">
      <c r="A35" s="136" t="s">
        <v>193</v>
      </c>
      <c r="B35" s="142">
        <v>0</v>
      </c>
      <c r="C35" s="142">
        <v>7509</v>
      </c>
      <c r="D35" s="142">
        <f>B35+C35</f>
        <v>7509</v>
      </c>
    </row>
    <row r="36" spans="1:4" ht="15.75" thickBot="1" x14ac:dyDescent="0.3">
      <c r="A36" s="133" t="s">
        <v>28</v>
      </c>
      <c r="B36" s="134">
        <f>B8</f>
        <v>3688753</v>
      </c>
      <c r="C36" s="134">
        <f>C8</f>
        <v>71248</v>
      </c>
      <c r="D36" s="134">
        <f>D8</f>
        <v>3760001</v>
      </c>
    </row>
    <row r="37" spans="1:4" ht="15.75" thickBot="1" x14ac:dyDescent="0.3">
      <c r="A37" s="23" t="s">
        <v>29</v>
      </c>
      <c r="B37" s="24">
        <f>B21</f>
        <v>3688753</v>
      </c>
      <c r="C37" s="24">
        <f>C21</f>
        <v>78757</v>
      </c>
      <c r="D37" s="24">
        <f>D21</f>
        <v>3767510</v>
      </c>
    </row>
  </sheetData>
  <mergeCells count="2">
    <mergeCell ref="A1:D3"/>
    <mergeCell ref="A4:D4"/>
  </mergeCells>
  <pageMargins left="0.7" right="0.7" top="0.75" bottom="0.75" header="0.3" footer="0.3"/>
  <pageSetup paperSize="9" scale="92" fitToHeight="0" orientation="portrait" r:id="rId1"/>
  <ignoredErrors>
    <ignoredError sqref="D24 D26 D13 D11 D32:D33 D34 D19 D15 D28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D15"/>
  <sheetViews>
    <sheetView workbookViewId="0">
      <selection activeCell="C11" sqref="C11"/>
    </sheetView>
  </sheetViews>
  <sheetFormatPr defaultRowHeight="15" x14ac:dyDescent="0.25"/>
  <cols>
    <col min="1" max="1" width="37.7109375" customWidth="1"/>
    <col min="2" max="3" width="21.5703125" customWidth="1"/>
    <col min="4" max="4" width="20.85546875" customWidth="1"/>
  </cols>
  <sheetData>
    <row r="1" spans="1:4" x14ac:dyDescent="0.25">
      <c r="A1" s="179" t="s">
        <v>11</v>
      </c>
      <c r="B1" s="179"/>
      <c r="C1" s="179"/>
      <c r="D1" s="179"/>
    </row>
    <row r="2" spans="1:4" x14ac:dyDescent="0.25">
      <c r="A2" s="179"/>
      <c r="B2" s="179"/>
      <c r="C2" s="179"/>
      <c r="D2" s="179"/>
    </row>
    <row r="3" spans="1:4" x14ac:dyDescent="0.25">
      <c r="A3" s="179"/>
      <c r="B3" s="179"/>
      <c r="C3" s="179"/>
      <c r="D3" s="179"/>
    </row>
    <row r="4" spans="1:4" ht="15.75" customHeight="1" x14ac:dyDescent="0.25">
      <c r="A4" s="179" t="s">
        <v>189</v>
      </c>
      <c r="B4" s="179"/>
      <c r="C4" s="179"/>
      <c r="D4" s="179"/>
    </row>
    <row r="5" spans="1:4" ht="18.75" thickBot="1" x14ac:dyDescent="0.3">
      <c r="A5" s="16"/>
      <c r="B5" s="16"/>
      <c r="C5" s="127"/>
      <c r="D5" s="17"/>
    </row>
    <row r="6" spans="1:4" ht="39" thickBot="1" x14ac:dyDescent="0.3">
      <c r="A6" s="30" t="s">
        <v>7</v>
      </c>
      <c r="B6" s="31" t="s">
        <v>200</v>
      </c>
      <c r="C6" s="31" t="s">
        <v>170</v>
      </c>
      <c r="D6" s="130" t="s">
        <v>201</v>
      </c>
    </row>
    <row r="7" spans="1:4" ht="15.75" thickBot="1" x14ac:dyDescent="0.3">
      <c r="A7" s="102">
        <v>1</v>
      </c>
      <c r="B7" s="103">
        <v>2</v>
      </c>
      <c r="C7" s="103">
        <v>3</v>
      </c>
      <c r="D7" s="158">
        <v>4</v>
      </c>
    </row>
    <row r="8" spans="1:4" ht="15.75" customHeight="1" x14ac:dyDescent="0.25">
      <c r="A8" s="104" t="s">
        <v>29</v>
      </c>
      <c r="B8" s="105">
        <f>B9</f>
        <v>3688753</v>
      </c>
      <c r="C8" s="105">
        <f>C9</f>
        <v>78757</v>
      </c>
      <c r="D8" s="159">
        <f t="shared" ref="D8" si="0">D9</f>
        <v>3767510</v>
      </c>
    </row>
    <row r="9" spans="1:4" ht="15.75" customHeight="1" x14ac:dyDescent="0.25">
      <c r="A9" s="19" t="s">
        <v>35</v>
      </c>
      <c r="B9" s="18">
        <f>B10+B11</f>
        <v>3688753</v>
      </c>
      <c r="C9" s="18">
        <f>C10+C11</f>
        <v>78757</v>
      </c>
      <c r="D9" s="160">
        <f>SUM(D10:D11)</f>
        <v>3767510</v>
      </c>
    </row>
    <row r="10" spans="1:4" ht="15.75" customHeight="1" x14ac:dyDescent="0.25">
      <c r="A10" s="106" t="s">
        <v>34</v>
      </c>
      <c r="B10" s="37">
        <v>3688753</v>
      </c>
      <c r="C10" s="37">
        <v>-109243</v>
      </c>
      <c r="D10" s="161">
        <f>B10+C10</f>
        <v>3579510</v>
      </c>
    </row>
    <row r="11" spans="1:4" ht="15.75" thickBot="1" x14ac:dyDescent="0.3">
      <c r="A11" s="34" t="s">
        <v>166</v>
      </c>
      <c r="B11" s="35">
        <v>0</v>
      </c>
      <c r="C11" s="35">
        <v>188000</v>
      </c>
      <c r="D11" s="162">
        <f>B11+C11</f>
        <v>188000</v>
      </c>
    </row>
    <row r="13" spans="1:4" x14ac:dyDescent="0.25">
      <c r="A13" s="11"/>
      <c r="B13" s="11"/>
      <c r="C13" s="11"/>
      <c r="D13" s="11"/>
    </row>
    <row r="14" spans="1:4" x14ac:dyDescent="0.25">
      <c r="A14" s="11"/>
      <c r="B14" s="11"/>
      <c r="C14" s="11"/>
      <c r="D14" s="11"/>
    </row>
    <row r="15" spans="1:4" x14ac:dyDescent="0.25">
      <c r="A15" s="11"/>
      <c r="B15" s="11"/>
      <c r="C15" s="11"/>
      <c r="D15" s="11"/>
    </row>
  </sheetData>
  <mergeCells count="2">
    <mergeCell ref="A4:D4"/>
    <mergeCell ref="A1:D3"/>
  </mergeCells>
  <pageMargins left="0.7" right="0.7" top="0.75" bottom="0.75" header="0.3" footer="0.3"/>
  <pageSetup paperSize="9" scale="86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14"/>
  <sheetViews>
    <sheetView workbookViewId="0">
      <selection activeCell="H33" sqref="H33"/>
    </sheetView>
  </sheetViews>
  <sheetFormatPr defaultRowHeight="15" x14ac:dyDescent="0.25"/>
  <cols>
    <col min="1" max="1" width="3.28515625" customWidth="1"/>
    <col min="2" max="2" width="2.140625" customWidth="1"/>
    <col min="3" max="3" width="2" customWidth="1"/>
    <col min="4" max="4" width="2.140625" customWidth="1"/>
    <col min="5" max="5" width="25.28515625" customWidth="1"/>
    <col min="6" max="7" width="21.140625" customWidth="1"/>
    <col min="8" max="8" width="13.7109375" customWidth="1"/>
  </cols>
  <sheetData>
    <row r="1" spans="1:8" ht="18" customHeight="1" x14ac:dyDescent="0.25">
      <c r="A1" s="117"/>
      <c r="B1" s="117"/>
      <c r="C1" s="117"/>
      <c r="D1" s="117"/>
      <c r="E1" s="117"/>
      <c r="F1" s="117"/>
      <c r="G1" s="117"/>
      <c r="H1" s="117"/>
    </row>
    <row r="2" spans="1:8" ht="15.75" customHeight="1" x14ac:dyDescent="0.25">
      <c r="A2" s="179" t="s">
        <v>11</v>
      </c>
      <c r="B2" s="179"/>
      <c r="C2" s="179"/>
      <c r="D2" s="179"/>
      <c r="E2" s="179"/>
      <c r="F2" s="179"/>
      <c r="G2" s="179"/>
      <c r="H2" s="179"/>
    </row>
    <row r="3" spans="1:8" ht="15.75" x14ac:dyDescent="0.25">
      <c r="A3" s="107"/>
      <c r="B3" s="107"/>
      <c r="C3" s="107"/>
      <c r="D3" s="107"/>
      <c r="E3" s="107"/>
      <c r="F3" s="107"/>
      <c r="G3" s="126"/>
      <c r="H3" s="107"/>
    </row>
    <row r="4" spans="1:8" ht="18" customHeight="1" x14ac:dyDescent="0.25">
      <c r="A4" s="179" t="s">
        <v>32</v>
      </c>
      <c r="B4" s="179"/>
      <c r="C4" s="179"/>
      <c r="D4" s="179"/>
      <c r="E4" s="179"/>
      <c r="F4" s="179"/>
      <c r="G4" s="179"/>
      <c r="H4" s="179"/>
    </row>
    <row r="5" spans="1:8" ht="15.75" customHeight="1" x14ac:dyDescent="0.25">
      <c r="A5" s="179" t="s">
        <v>26</v>
      </c>
      <c r="B5" s="179"/>
      <c r="C5" s="179"/>
      <c r="D5" s="179"/>
      <c r="E5" s="179"/>
      <c r="F5" s="179"/>
      <c r="G5" s="179"/>
      <c r="H5" s="179"/>
    </row>
    <row r="6" spans="1:8" ht="15.75" x14ac:dyDescent="0.25">
      <c r="A6" s="107"/>
      <c r="B6" s="107"/>
      <c r="C6" s="107"/>
      <c r="D6" s="107"/>
      <c r="E6" s="107"/>
      <c r="F6" s="107"/>
      <c r="G6" s="126"/>
      <c r="H6" s="107"/>
    </row>
    <row r="7" spans="1:8" ht="34.5" customHeight="1" x14ac:dyDescent="0.25">
      <c r="A7" s="208" t="s">
        <v>7</v>
      </c>
      <c r="B7" s="209"/>
      <c r="C7" s="209"/>
      <c r="D7" s="209"/>
      <c r="E7" s="210"/>
      <c r="F7" s="120" t="s">
        <v>200</v>
      </c>
      <c r="G7" s="128" t="s">
        <v>170</v>
      </c>
      <c r="H7" s="125" t="s">
        <v>201</v>
      </c>
    </row>
    <row r="8" spans="1:8" x14ac:dyDescent="0.25">
      <c r="A8" s="208">
        <v>1</v>
      </c>
      <c r="B8" s="209"/>
      <c r="C8" s="209"/>
      <c r="D8" s="209"/>
      <c r="E8" s="210"/>
      <c r="F8" s="120">
        <v>2</v>
      </c>
      <c r="G8" s="128">
        <v>3</v>
      </c>
      <c r="H8" s="125">
        <v>4</v>
      </c>
    </row>
    <row r="9" spans="1:8" ht="22.5" x14ac:dyDescent="0.25">
      <c r="A9" s="110">
        <v>8</v>
      </c>
      <c r="B9" s="110"/>
      <c r="C9" s="110"/>
      <c r="D9" s="110"/>
      <c r="E9" s="110" t="s">
        <v>8</v>
      </c>
      <c r="F9" s="114">
        <v>0</v>
      </c>
      <c r="G9" s="114">
        <v>0</v>
      </c>
      <c r="H9" s="114">
        <v>0</v>
      </c>
    </row>
    <row r="10" spans="1:8" ht="22.5" x14ac:dyDescent="0.25">
      <c r="A10" s="111">
        <v>5</v>
      </c>
      <c r="B10" s="112"/>
      <c r="C10" s="112"/>
      <c r="D10" s="112"/>
      <c r="E10" s="113" t="s">
        <v>9</v>
      </c>
      <c r="F10" s="114">
        <v>0</v>
      </c>
      <c r="G10" s="114">
        <v>0</v>
      </c>
      <c r="H10" s="114">
        <v>0</v>
      </c>
    </row>
    <row r="11" spans="1:8" x14ac:dyDescent="0.25">
      <c r="A11" s="109"/>
      <c r="B11" s="109"/>
      <c r="C11" s="109"/>
      <c r="D11" s="109"/>
      <c r="E11" s="109"/>
      <c r="F11" s="109"/>
      <c r="G11" s="109"/>
      <c r="H11" s="109"/>
    </row>
    <row r="12" spans="1:8" x14ac:dyDescent="0.25">
      <c r="A12" s="11"/>
      <c r="B12" s="11"/>
      <c r="C12" s="11"/>
      <c r="D12" s="11"/>
      <c r="E12" s="11"/>
      <c r="F12" s="11"/>
      <c r="G12" s="11"/>
      <c r="H12" s="11"/>
    </row>
    <row r="13" spans="1:8" x14ac:dyDescent="0.25">
      <c r="A13" s="11"/>
      <c r="B13" s="11"/>
      <c r="C13" s="11"/>
      <c r="D13" s="11"/>
      <c r="E13" s="11"/>
      <c r="F13" s="11"/>
      <c r="G13" s="11"/>
      <c r="H13" s="11"/>
    </row>
    <row r="14" spans="1:8" x14ac:dyDescent="0.25">
      <c r="A14" s="11"/>
      <c r="B14" s="11"/>
      <c r="C14" s="11"/>
      <c r="D14" s="11"/>
      <c r="E14" s="11"/>
      <c r="F14" s="11"/>
      <c r="G14" s="11"/>
      <c r="H14" s="11"/>
    </row>
  </sheetData>
  <mergeCells count="5">
    <mergeCell ref="A7:E7"/>
    <mergeCell ref="A8:E8"/>
    <mergeCell ref="A2:H2"/>
    <mergeCell ref="A4:H4"/>
    <mergeCell ref="A5:H5"/>
  </mergeCells>
  <pageMargins left="0.7" right="0.7" top="0.75" bottom="0.75" header="0.3" footer="0.3"/>
  <pageSetup paperSize="9" scale="96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D10"/>
  <sheetViews>
    <sheetView workbookViewId="0">
      <selection activeCell="K28" sqref="K28"/>
    </sheetView>
  </sheetViews>
  <sheetFormatPr defaultRowHeight="15" x14ac:dyDescent="0.25"/>
  <cols>
    <col min="1" max="1" width="18.7109375" customWidth="1"/>
    <col min="2" max="3" width="17.28515625" customWidth="1"/>
    <col min="4" max="4" width="12.140625" customWidth="1"/>
  </cols>
  <sheetData>
    <row r="1" spans="1:4" ht="15" customHeight="1" x14ac:dyDescent="0.25">
      <c r="A1" s="179" t="s">
        <v>11</v>
      </c>
      <c r="B1" s="179"/>
      <c r="C1" s="179"/>
      <c r="D1" s="179"/>
    </row>
    <row r="2" spans="1:4" ht="15" customHeight="1" x14ac:dyDescent="0.25">
      <c r="A2" s="179"/>
      <c r="B2" s="179"/>
      <c r="C2" s="179"/>
      <c r="D2" s="179"/>
    </row>
    <row r="3" spans="1:4" ht="15" customHeight="1" x14ac:dyDescent="0.25">
      <c r="A3" s="179"/>
      <c r="B3" s="179"/>
      <c r="C3" s="179"/>
      <c r="D3" s="179"/>
    </row>
    <row r="4" spans="1:4" ht="15.75" customHeight="1" x14ac:dyDescent="0.25">
      <c r="A4" s="179" t="s">
        <v>190</v>
      </c>
      <c r="B4" s="179"/>
      <c r="C4" s="179"/>
      <c r="D4" s="179"/>
    </row>
    <row r="5" spans="1:4" ht="18" x14ac:dyDescent="0.25">
      <c r="A5" s="16"/>
      <c r="B5" s="16"/>
      <c r="C5" s="127"/>
      <c r="D5" s="16"/>
    </row>
    <row r="6" spans="1:4" ht="36" x14ac:dyDescent="0.25">
      <c r="A6" s="121" t="s">
        <v>7</v>
      </c>
      <c r="B6" s="121" t="s">
        <v>200</v>
      </c>
      <c r="C6" s="121" t="s">
        <v>170</v>
      </c>
      <c r="D6" s="121" t="s">
        <v>201</v>
      </c>
    </row>
    <row r="7" spans="1:4" x14ac:dyDescent="0.25">
      <c r="A7" s="121">
        <v>1</v>
      </c>
      <c r="B7" s="121">
        <v>2</v>
      </c>
      <c r="C7" s="121">
        <v>3</v>
      </c>
      <c r="D7" s="121">
        <v>4</v>
      </c>
    </row>
    <row r="8" spans="1:4" x14ac:dyDescent="0.25">
      <c r="A8" s="108" t="s">
        <v>27</v>
      </c>
      <c r="B8" s="115">
        <v>0</v>
      </c>
      <c r="C8" s="115">
        <v>0</v>
      </c>
      <c r="D8" s="129">
        <v>0</v>
      </c>
    </row>
    <row r="10" spans="1:4" x14ac:dyDescent="0.25">
      <c r="A10" s="13"/>
      <c r="B10" s="13"/>
      <c r="C10" s="13"/>
      <c r="D10" s="13"/>
    </row>
  </sheetData>
  <mergeCells count="2">
    <mergeCell ref="A4:D4"/>
    <mergeCell ref="A1:D3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I192"/>
  <sheetViews>
    <sheetView topLeftCell="A7" workbookViewId="0">
      <selection activeCell="G36" sqref="G36"/>
    </sheetView>
  </sheetViews>
  <sheetFormatPr defaultRowHeight="15" x14ac:dyDescent="0.25"/>
  <cols>
    <col min="1" max="1" width="8.28515625" customWidth="1"/>
    <col min="2" max="2" width="8.140625" customWidth="1"/>
    <col min="3" max="3" width="7.140625" customWidth="1"/>
    <col min="4" max="4" width="2.7109375" customWidth="1"/>
    <col min="5" max="5" width="38.140625" customWidth="1"/>
    <col min="6" max="7" width="14" customWidth="1"/>
    <col min="8" max="8" width="13.85546875" customWidth="1"/>
    <col min="9" max="9" width="24.28515625" customWidth="1"/>
  </cols>
  <sheetData>
    <row r="1" spans="1:9" ht="18" customHeight="1" x14ac:dyDescent="0.25">
      <c r="A1" s="179" t="s">
        <v>10</v>
      </c>
      <c r="B1" s="179"/>
      <c r="C1" s="179"/>
      <c r="D1" s="179"/>
      <c r="E1" s="179"/>
      <c r="F1" s="179"/>
      <c r="G1" s="179"/>
      <c r="H1" s="179"/>
      <c r="I1" s="9"/>
    </row>
    <row r="2" spans="1:9" ht="18" customHeight="1" x14ac:dyDescent="0.25">
      <c r="A2" s="214" t="s">
        <v>173</v>
      </c>
      <c r="B2" s="214"/>
      <c r="C2" s="214"/>
      <c r="D2" s="214"/>
      <c r="E2" s="214"/>
      <c r="F2" s="214"/>
      <c r="G2" s="214"/>
      <c r="H2" s="214"/>
      <c r="I2" s="3"/>
    </row>
    <row r="3" spans="1:9" ht="15.75" customHeight="1" x14ac:dyDescent="0.25">
      <c r="A3" s="214"/>
      <c r="B3" s="214"/>
      <c r="C3" s="214"/>
      <c r="D3" s="214"/>
      <c r="E3" s="214"/>
      <c r="F3" s="214"/>
      <c r="G3" s="214"/>
      <c r="H3" s="214"/>
    </row>
    <row r="4" spans="1:9" ht="15" customHeight="1" x14ac:dyDescent="0.25">
      <c r="A4" s="215"/>
      <c r="B4" s="215"/>
      <c r="C4" s="215"/>
      <c r="D4" s="215"/>
      <c r="E4" s="215"/>
      <c r="F4" s="215"/>
      <c r="G4" s="215"/>
      <c r="H4" s="215"/>
    </row>
    <row r="5" spans="1:9" ht="23.25" customHeight="1" x14ac:dyDescent="0.25">
      <c r="A5" s="252" t="s">
        <v>164</v>
      </c>
      <c r="B5" s="253"/>
      <c r="C5" s="253"/>
      <c r="D5" s="253"/>
      <c r="E5" s="254"/>
      <c r="F5" s="250" t="s">
        <v>200</v>
      </c>
      <c r="G5" s="250" t="s">
        <v>170</v>
      </c>
      <c r="H5" s="250" t="s">
        <v>201</v>
      </c>
    </row>
    <row r="6" spans="1:9" ht="15" customHeight="1" x14ac:dyDescent="0.25">
      <c r="A6" s="255"/>
      <c r="B6" s="256"/>
      <c r="C6" s="256"/>
      <c r="D6" s="256"/>
      <c r="E6" s="257"/>
      <c r="F6" s="251"/>
      <c r="G6" s="251"/>
      <c r="H6" s="251"/>
    </row>
    <row r="7" spans="1:9" ht="15" customHeight="1" x14ac:dyDescent="0.25">
      <c r="A7" s="265">
        <v>1</v>
      </c>
      <c r="B7" s="265"/>
      <c r="C7" s="265">
        <v>2</v>
      </c>
      <c r="D7" s="265"/>
      <c r="E7" s="265"/>
      <c r="F7" s="77">
        <v>3</v>
      </c>
      <c r="G7" s="78">
        <v>4</v>
      </c>
      <c r="H7" s="78">
        <v>5</v>
      </c>
    </row>
    <row r="8" spans="1:9" ht="24" customHeight="1" x14ac:dyDescent="0.25">
      <c r="A8" s="266">
        <v>9021</v>
      </c>
      <c r="B8" s="266"/>
      <c r="C8" s="266" t="s">
        <v>100</v>
      </c>
      <c r="D8" s="266"/>
      <c r="E8" s="266"/>
      <c r="F8" s="261"/>
      <c r="G8" s="262"/>
      <c r="H8" s="262"/>
    </row>
    <row r="9" spans="1:9" ht="24" customHeight="1" x14ac:dyDescent="0.25">
      <c r="A9" s="258" t="s">
        <v>101</v>
      </c>
      <c r="B9" s="259"/>
      <c r="C9" s="259"/>
      <c r="D9" s="259"/>
      <c r="E9" s="260"/>
      <c r="F9" s="90">
        <f>F11+F48+F168+F176</f>
        <v>3688753</v>
      </c>
      <c r="G9" s="90">
        <f>G11+G48+G168+G176</f>
        <v>78757</v>
      </c>
      <c r="H9" s="90">
        <f>H11+H48+H168+H176</f>
        <v>3767510</v>
      </c>
    </row>
    <row r="10" spans="1:9" ht="15" customHeight="1" x14ac:dyDescent="0.25">
      <c r="A10" s="266" t="s">
        <v>103</v>
      </c>
      <c r="B10" s="266"/>
      <c r="C10" s="266" t="s">
        <v>104</v>
      </c>
      <c r="D10" s="266"/>
      <c r="E10" s="266"/>
      <c r="F10" s="263"/>
      <c r="G10" s="264"/>
      <c r="H10" s="264"/>
    </row>
    <row r="11" spans="1:9" ht="30" customHeight="1" x14ac:dyDescent="0.25">
      <c r="A11" s="216" t="s">
        <v>105</v>
      </c>
      <c r="B11" s="217"/>
      <c r="C11" s="217"/>
      <c r="D11" s="217"/>
      <c r="E11" s="218"/>
      <c r="F11" s="91">
        <f>F12+F38</f>
        <v>2623025</v>
      </c>
      <c r="G11" s="91">
        <f>G12+G38</f>
        <v>-86455</v>
      </c>
      <c r="H11" s="91">
        <f>H12+H38</f>
        <v>2536570</v>
      </c>
    </row>
    <row r="12" spans="1:9" ht="24.95" customHeight="1" x14ac:dyDescent="0.25">
      <c r="A12" s="232" t="s">
        <v>106</v>
      </c>
      <c r="B12" s="232"/>
      <c r="C12" s="232" t="s">
        <v>107</v>
      </c>
      <c r="D12" s="232"/>
      <c r="E12" s="232"/>
      <c r="F12" s="92">
        <f>F13</f>
        <v>184000</v>
      </c>
      <c r="G12" s="92">
        <f>G13</f>
        <v>0</v>
      </c>
      <c r="H12" s="92">
        <f>H13</f>
        <v>184000</v>
      </c>
    </row>
    <row r="13" spans="1:9" ht="20.100000000000001" customHeight="1" x14ac:dyDescent="0.25">
      <c r="A13" s="227" t="s">
        <v>174</v>
      </c>
      <c r="B13" s="227"/>
      <c r="C13" s="228" t="s">
        <v>102</v>
      </c>
      <c r="D13" s="228"/>
      <c r="E13" s="228"/>
      <c r="F13" s="94">
        <f>F14+F36</f>
        <v>184000</v>
      </c>
      <c r="G13" s="94">
        <f>G14+G36</f>
        <v>0</v>
      </c>
      <c r="H13" s="94">
        <f>H14+H36</f>
        <v>184000</v>
      </c>
    </row>
    <row r="14" spans="1:9" ht="15" customHeight="1" x14ac:dyDescent="0.25">
      <c r="A14" s="222" t="s">
        <v>108</v>
      </c>
      <c r="B14" s="222"/>
      <c r="C14" s="222" t="s">
        <v>12</v>
      </c>
      <c r="D14" s="222"/>
      <c r="E14" s="222"/>
      <c r="F14" s="79">
        <f>SUM(F15:F35)</f>
        <v>183000</v>
      </c>
      <c r="G14" s="79">
        <f>SUM(G15:G35)</f>
        <v>200</v>
      </c>
      <c r="H14" s="79">
        <f>SUM(H15:H35)</f>
        <v>183200</v>
      </c>
    </row>
    <row r="15" spans="1:9" x14ac:dyDescent="0.25">
      <c r="A15" s="226" t="s">
        <v>109</v>
      </c>
      <c r="B15" s="226"/>
      <c r="C15" s="226" t="s">
        <v>25</v>
      </c>
      <c r="D15" s="226"/>
      <c r="E15" s="226"/>
      <c r="F15" s="80">
        <v>11100</v>
      </c>
      <c r="G15" s="80">
        <v>100</v>
      </c>
      <c r="H15" s="80">
        <f>F15+G15</f>
        <v>11200</v>
      </c>
    </row>
    <row r="16" spans="1:9" x14ac:dyDescent="0.25">
      <c r="A16" s="226" t="s">
        <v>110</v>
      </c>
      <c r="B16" s="226"/>
      <c r="C16" s="226" t="s">
        <v>62</v>
      </c>
      <c r="D16" s="226"/>
      <c r="E16" s="226"/>
      <c r="F16" s="80">
        <v>1200</v>
      </c>
      <c r="G16" s="80">
        <v>870</v>
      </c>
      <c r="H16" s="80">
        <f t="shared" ref="H16:H35" si="0">F16+G16</f>
        <v>2070</v>
      </c>
    </row>
    <row r="17" spans="1:8" x14ac:dyDescent="0.25">
      <c r="A17" s="226" t="s">
        <v>111</v>
      </c>
      <c r="B17" s="226"/>
      <c r="C17" s="226" t="s">
        <v>64</v>
      </c>
      <c r="D17" s="226"/>
      <c r="E17" s="226"/>
      <c r="F17" s="80">
        <v>22500</v>
      </c>
      <c r="G17" s="80">
        <v>-1248</v>
      </c>
      <c r="H17" s="80">
        <f t="shared" si="0"/>
        <v>21252</v>
      </c>
    </row>
    <row r="18" spans="1:8" x14ac:dyDescent="0.25">
      <c r="A18" s="211">
        <v>3222</v>
      </c>
      <c r="B18" s="212"/>
      <c r="C18" s="211" t="s">
        <v>65</v>
      </c>
      <c r="D18" s="213"/>
      <c r="E18" s="212"/>
      <c r="F18" s="80">
        <v>200</v>
      </c>
      <c r="G18" s="80">
        <v>0</v>
      </c>
      <c r="H18" s="80">
        <f t="shared" si="0"/>
        <v>200</v>
      </c>
    </row>
    <row r="19" spans="1:8" ht="15" customHeight="1" x14ac:dyDescent="0.25">
      <c r="A19" s="226" t="s">
        <v>112</v>
      </c>
      <c r="B19" s="226"/>
      <c r="C19" s="226" t="s">
        <v>66</v>
      </c>
      <c r="D19" s="226"/>
      <c r="E19" s="226"/>
      <c r="F19" s="80">
        <v>24040</v>
      </c>
      <c r="G19" s="80">
        <v>6534</v>
      </c>
      <c r="H19" s="80">
        <f t="shared" si="0"/>
        <v>30574</v>
      </c>
    </row>
    <row r="20" spans="1:8" x14ac:dyDescent="0.25">
      <c r="A20" s="211">
        <v>3224</v>
      </c>
      <c r="B20" s="212"/>
      <c r="C20" s="226" t="s">
        <v>67</v>
      </c>
      <c r="D20" s="226"/>
      <c r="E20" s="226"/>
      <c r="F20" s="80">
        <v>6000</v>
      </c>
      <c r="G20" s="80">
        <v>403</v>
      </c>
      <c r="H20" s="80">
        <f t="shared" si="0"/>
        <v>6403</v>
      </c>
    </row>
    <row r="21" spans="1:8" x14ac:dyDescent="0.25">
      <c r="A21" s="211" t="s">
        <v>113</v>
      </c>
      <c r="B21" s="212"/>
      <c r="C21" s="226" t="s">
        <v>114</v>
      </c>
      <c r="D21" s="226"/>
      <c r="E21" s="226"/>
      <c r="F21" s="80">
        <v>4000</v>
      </c>
      <c r="G21" s="80">
        <v>-1000</v>
      </c>
      <c r="H21" s="80">
        <f t="shared" si="0"/>
        <v>3000</v>
      </c>
    </row>
    <row r="22" spans="1:8" x14ac:dyDescent="0.25">
      <c r="A22" s="84">
        <v>3227</v>
      </c>
      <c r="B22" s="85"/>
      <c r="C22" s="211" t="s">
        <v>69</v>
      </c>
      <c r="D22" s="213"/>
      <c r="E22" s="212"/>
      <c r="F22" s="80">
        <v>1500</v>
      </c>
      <c r="G22" s="80">
        <v>-1334</v>
      </c>
      <c r="H22" s="80">
        <f t="shared" si="0"/>
        <v>166</v>
      </c>
    </row>
    <row r="23" spans="1:8" x14ac:dyDescent="0.25">
      <c r="A23" s="211" t="s">
        <v>115</v>
      </c>
      <c r="B23" s="212"/>
      <c r="C23" s="226" t="s">
        <v>71</v>
      </c>
      <c r="D23" s="226"/>
      <c r="E23" s="226"/>
      <c r="F23" s="80">
        <v>4800</v>
      </c>
      <c r="G23" s="80">
        <v>-700</v>
      </c>
      <c r="H23" s="80">
        <f t="shared" si="0"/>
        <v>4100</v>
      </c>
    </row>
    <row r="24" spans="1:8" x14ac:dyDescent="0.25">
      <c r="A24" s="211">
        <v>3232</v>
      </c>
      <c r="B24" s="212"/>
      <c r="C24" s="226" t="s">
        <v>72</v>
      </c>
      <c r="D24" s="226"/>
      <c r="E24" s="226"/>
      <c r="F24" s="80">
        <v>40000</v>
      </c>
      <c r="G24" s="80">
        <v>-15250</v>
      </c>
      <c r="H24" s="80">
        <f t="shared" si="0"/>
        <v>24750</v>
      </c>
    </row>
    <row r="25" spans="1:8" x14ac:dyDescent="0.25">
      <c r="A25" s="84">
        <v>3233</v>
      </c>
      <c r="B25" s="85"/>
      <c r="C25" s="211" t="s">
        <v>73</v>
      </c>
      <c r="D25" s="213"/>
      <c r="E25" s="212"/>
      <c r="F25" s="80">
        <v>133</v>
      </c>
      <c r="G25" s="80">
        <v>500</v>
      </c>
      <c r="H25" s="80">
        <f t="shared" si="0"/>
        <v>633</v>
      </c>
    </row>
    <row r="26" spans="1:8" x14ac:dyDescent="0.25">
      <c r="A26" s="211" t="s">
        <v>116</v>
      </c>
      <c r="B26" s="212"/>
      <c r="C26" s="226" t="s">
        <v>74</v>
      </c>
      <c r="D26" s="226"/>
      <c r="E26" s="226"/>
      <c r="F26" s="80">
        <v>23147</v>
      </c>
      <c r="G26" s="80">
        <v>2889</v>
      </c>
      <c r="H26" s="80">
        <f t="shared" si="0"/>
        <v>26036</v>
      </c>
    </row>
    <row r="27" spans="1:8" x14ac:dyDescent="0.25">
      <c r="A27" s="211" t="s">
        <v>117</v>
      </c>
      <c r="B27" s="212"/>
      <c r="C27" s="226" t="s">
        <v>75</v>
      </c>
      <c r="D27" s="226"/>
      <c r="E27" s="226"/>
      <c r="F27" s="80">
        <v>1830</v>
      </c>
      <c r="G27" s="80">
        <v>-4</v>
      </c>
      <c r="H27" s="80">
        <f t="shared" si="0"/>
        <v>1826</v>
      </c>
    </row>
    <row r="28" spans="1:8" x14ac:dyDescent="0.25">
      <c r="A28" s="211" t="s">
        <v>118</v>
      </c>
      <c r="B28" s="212"/>
      <c r="C28" s="226" t="s">
        <v>76</v>
      </c>
      <c r="D28" s="226"/>
      <c r="E28" s="226"/>
      <c r="F28" s="80">
        <v>6400</v>
      </c>
      <c r="G28" s="80">
        <v>4000</v>
      </c>
      <c r="H28" s="80">
        <f t="shared" si="0"/>
        <v>10400</v>
      </c>
    </row>
    <row r="29" spans="1:8" x14ac:dyDescent="0.25">
      <c r="A29" s="211" t="s">
        <v>119</v>
      </c>
      <c r="B29" s="212"/>
      <c r="C29" s="226" t="s">
        <v>77</v>
      </c>
      <c r="D29" s="226"/>
      <c r="E29" s="226"/>
      <c r="F29" s="80">
        <v>750</v>
      </c>
      <c r="G29" s="80">
        <v>9200</v>
      </c>
      <c r="H29" s="80">
        <f t="shared" si="0"/>
        <v>9950</v>
      </c>
    </row>
    <row r="30" spans="1:8" x14ac:dyDescent="0.25">
      <c r="A30" s="211" t="s">
        <v>120</v>
      </c>
      <c r="B30" s="212"/>
      <c r="C30" s="226" t="s">
        <v>78</v>
      </c>
      <c r="D30" s="226"/>
      <c r="E30" s="226"/>
      <c r="F30" s="80">
        <v>4500</v>
      </c>
      <c r="G30" s="80">
        <v>175</v>
      </c>
      <c r="H30" s="80">
        <f t="shared" si="0"/>
        <v>4675</v>
      </c>
    </row>
    <row r="31" spans="1:8" x14ac:dyDescent="0.25">
      <c r="A31" s="211" t="s">
        <v>121</v>
      </c>
      <c r="B31" s="212"/>
      <c r="C31" s="226" t="s">
        <v>79</v>
      </c>
      <c r="D31" s="226"/>
      <c r="E31" s="226"/>
      <c r="F31" s="80">
        <v>26951</v>
      </c>
      <c r="G31" s="80">
        <v>-4850</v>
      </c>
      <c r="H31" s="80">
        <f t="shared" si="0"/>
        <v>22101</v>
      </c>
    </row>
    <row r="32" spans="1:8" x14ac:dyDescent="0.25">
      <c r="A32" s="84">
        <v>3292</v>
      </c>
      <c r="B32" s="86"/>
      <c r="C32" s="211" t="s">
        <v>81</v>
      </c>
      <c r="D32" s="213"/>
      <c r="E32" s="212"/>
      <c r="F32" s="80">
        <v>3000</v>
      </c>
      <c r="G32" s="80">
        <v>0</v>
      </c>
      <c r="H32" s="80">
        <f t="shared" si="0"/>
        <v>3000</v>
      </c>
    </row>
    <row r="33" spans="1:8" x14ac:dyDescent="0.25">
      <c r="A33" s="211" t="s">
        <v>122</v>
      </c>
      <c r="B33" s="212"/>
      <c r="C33" s="226" t="s">
        <v>123</v>
      </c>
      <c r="D33" s="226"/>
      <c r="E33" s="226"/>
      <c r="F33" s="80">
        <v>364</v>
      </c>
      <c r="G33" s="80">
        <v>0</v>
      </c>
      <c r="H33" s="80">
        <f t="shared" si="0"/>
        <v>364</v>
      </c>
    </row>
    <row r="34" spans="1:8" x14ac:dyDescent="0.25">
      <c r="A34" s="84">
        <v>3295</v>
      </c>
      <c r="B34" s="85"/>
      <c r="C34" s="211" t="s">
        <v>83</v>
      </c>
      <c r="D34" s="213"/>
      <c r="E34" s="212"/>
      <c r="F34" s="80">
        <v>85</v>
      </c>
      <c r="G34" s="80">
        <v>0</v>
      </c>
      <c r="H34" s="80">
        <f t="shared" si="0"/>
        <v>85</v>
      </c>
    </row>
    <row r="35" spans="1:8" x14ac:dyDescent="0.25">
      <c r="A35" s="211" t="s">
        <v>124</v>
      </c>
      <c r="B35" s="212"/>
      <c r="C35" s="226" t="s">
        <v>80</v>
      </c>
      <c r="D35" s="226"/>
      <c r="E35" s="226"/>
      <c r="F35" s="80">
        <v>500</v>
      </c>
      <c r="G35" s="80">
        <v>-85</v>
      </c>
      <c r="H35" s="80">
        <f t="shared" si="0"/>
        <v>415</v>
      </c>
    </row>
    <row r="36" spans="1:8" x14ac:dyDescent="0.25">
      <c r="A36" s="219" t="s">
        <v>125</v>
      </c>
      <c r="B36" s="220"/>
      <c r="C36" s="222" t="s">
        <v>84</v>
      </c>
      <c r="D36" s="222"/>
      <c r="E36" s="222"/>
      <c r="F36" s="79">
        <f>SUM(F37:F37)</f>
        <v>1000</v>
      </c>
      <c r="G36" s="79">
        <f>SUM(G37:G37)</f>
        <v>-200</v>
      </c>
      <c r="H36" s="79">
        <f>SUM(H37:H37)</f>
        <v>800</v>
      </c>
    </row>
    <row r="37" spans="1:8" x14ac:dyDescent="0.25">
      <c r="A37" s="211" t="s">
        <v>126</v>
      </c>
      <c r="B37" s="212"/>
      <c r="C37" s="226" t="s">
        <v>86</v>
      </c>
      <c r="D37" s="226"/>
      <c r="E37" s="226"/>
      <c r="F37" s="80">
        <v>1000</v>
      </c>
      <c r="G37" s="80">
        <v>-200</v>
      </c>
      <c r="H37" s="80">
        <f>F37+G37</f>
        <v>800</v>
      </c>
    </row>
    <row r="38" spans="1:8" ht="24.95" customHeight="1" x14ac:dyDescent="0.25">
      <c r="A38" s="232" t="s">
        <v>127</v>
      </c>
      <c r="B38" s="234"/>
      <c r="C38" s="232" t="s">
        <v>128</v>
      </c>
      <c r="D38" s="235"/>
      <c r="E38" s="234"/>
      <c r="F38" s="92">
        <f>F39</f>
        <v>2439025</v>
      </c>
      <c r="G38" s="92">
        <f>G39</f>
        <v>-86455</v>
      </c>
      <c r="H38" s="92">
        <f>H39</f>
        <v>2352570</v>
      </c>
    </row>
    <row r="39" spans="1:8" ht="20.100000000000001" customHeight="1" x14ac:dyDescent="0.25">
      <c r="A39" s="227" t="s">
        <v>175</v>
      </c>
      <c r="B39" s="227"/>
      <c r="C39" s="228" t="s">
        <v>129</v>
      </c>
      <c r="D39" s="228"/>
      <c r="E39" s="228"/>
      <c r="F39" s="94">
        <f>F40+F45</f>
        <v>2439025</v>
      </c>
      <c r="G39" s="94">
        <f>G40+G45</f>
        <v>-86455</v>
      </c>
      <c r="H39" s="94">
        <f>H40+H45</f>
        <v>2352570</v>
      </c>
    </row>
    <row r="40" spans="1:8" x14ac:dyDescent="0.25">
      <c r="A40" s="219">
        <v>31</v>
      </c>
      <c r="B40" s="220"/>
      <c r="C40" s="219" t="s">
        <v>5</v>
      </c>
      <c r="D40" s="221"/>
      <c r="E40" s="220"/>
      <c r="F40" s="79">
        <f>SUM(F41:F44)</f>
        <v>2396525</v>
      </c>
      <c r="G40" s="79">
        <f>SUM(G41:G44)</f>
        <v>-97525</v>
      </c>
      <c r="H40" s="79">
        <f>SUM(H41:H44)</f>
        <v>2299000</v>
      </c>
    </row>
    <row r="41" spans="1:8" x14ac:dyDescent="0.25">
      <c r="A41" s="211">
        <v>3111</v>
      </c>
      <c r="B41" s="212"/>
      <c r="C41" s="211" t="s">
        <v>23</v>
      </c>
      <c r="D41" s="213"/>
      <c r="E41" s="212"/>
      <c r="F41" s="80">
        <v>1965000</v>
      </c>
      <c r="G41" s="80">
        <v>-110000</v>
      </c>
      <c r="H41" s="80">
        <f>F41+G41</f>
        <v>1855000</v>
      </c>
    </row>
    <row r="42" spans="1:8" x14ac:dyDescent="0.25">
      <c r="A42" s="211">
        <v>3113</v>
      </c>
      <c r="B42" s="212"/>
      <c r="C42" s="211" t="s">
        <v>196</v>
      </c>
      <c r="D42" s="213"/>
      <c r="E42" s="212"/>
      <c r="F42" s="80">
        <v>20000</v>
      </c>
      <c r="G42" s="80">
        <v>20000</v>
      </c>
      <c r="H42" s="80">
        <f>F42+G42</f>
        <v>40000</v>
      </c>
    </row>
    <row r="43" spans="1:8" x14ac:dyDescent="0.25">
      <c r="A43" s="226">
        <v>3121</v>
      </c>
      <c r="B43" s="226"/>
      <c r="C43" s="226" t="s">
        <v>58</v>
      </c>
      <c r="D43" s="226"/>
      <c r="E43" s="226"/>
      <c r="F43" s="80">
        <v>84000</v>
      </c>
      <c r="G43" s="80">
        <v>5000</v>
      </c>
      <c r="H43" s="80">
        <f t="shared" ref="H43:H44" si="1">F43+G43</f>
        <v>89000</v>
      </c>
    </row>
    <row r="44" spans="1:8" x14ac:dyDescent="0.25">
      <c r="A44" s="226">
        <v>3132</v>
      </c>
      <c r="B44" s="226"/>
      <c r="C44" s="226" t="s">
        <v>60</v>
      </c>
      <c r="D44" s="226"/>
      <c r="E44" s="226"/>
      <c r="F44" s="80">
        <v>327525</v>
      </c>
      <c r="G44" s="80">
        <v>-12525</v>
      </c>
      <c r="H44" s="80">
        <f t="shared" si="1"/>
        <v>315000</v>
      </c>
    </row>
    <row r="45" spans="1:8" x14ac:dyDescent="0.25">
      <c r="A45" s="222" t="s">
        <v>108</v>
      </c>
      <c r="B45" s="222"/>
      <c r="C45" s="222" t="s">
        <v>12</v>
      </c>
      <c r="D45" s="222"/>
      <c r="E45" s="222"/>
      <c r="F45" s="79">
        <f>SUM(F46:F47)</f>
        <v>42500</v>
      </c>
      <c r="G45" s="79">
        <f>SUM(G46:G47)</f>
        <v>11070</v>
      </c>
      <c r="H45" s="79">
        <f>SUM(H46:H47)</f>
        <v>53570</v>
      </c>
    </row>
    <row r="46" spans="1:8" x14ac:dyDescent="0.25">
      <c r="A46" s="226">
        <v>3212</v>
      </c>
      <c r="B46" s="226"/>
      <c r="C46" s="226" t="s">
        <v>130</v>
      </c>
      <c r="D46" s="226"/>
      <c r="E46" s="226"/>
      <c r="F46" s="80">
        <v>40000</v>
      </c>
      <c r="G46" s="80">
        <v>10000</v>
      </c>
      <c r="H46" s="80">
        <f>F46+G46</f>
        <v>50000</v>
      </c>
    </row>
    <row r="47" spans="1:8" x14ac:dyDescent="0.25">
      <c r="A47" s="226">
        <v>3295</v>
      </c>
      <c r="B47" s="226"/>
      <c r="C47" s="226" t="s">
        <v>83</v>
      </c>
      <c r="D47" s="226"/>
      <c r="E47" s="226"/>
      <c r="F47" s="80">
        <v>2500</v>
      </c>
      <c r="G47" s="80">
        <v>1070</v>
      </c>
      <c r="H47" s="80">
        <f>F47+G47</f>
        <v>3570</v>
      </c>
    </row>
    <row r="48" spans="1:8" ht="30" customHeight="1" x14ac:dyDescent="0.25">
      <c r="A48" s="216" t="s">
        <v>131</v>
      </c>
      <c r="B48" s="217"/>
      <c r="C48" s="217"/>
      <c r="D48" s="217"/>
      <c r="E48" s="218"/>
      <c r="F48" s="91">
        <f>F49+F96+F126+F130+F138+F153+F157+F164</f>
        <v>1030828</v>
      </c>
      <c r="G48" s="91">
        <f>G49+G96+G126+G130+G138+G153+G157+G164</f>
        <v>137837</v>
      </c>
      <c r="H48" s="91">
        <f>H49+H96+H126+H130+H138+H153+H157+H164</f>
        <v>1168665</v>
      </c>
    </row>
    <row r="49" spans="1:8" ht="24.95" customHeight="1" x14ac:dyDescent="0.25">
      <c r="A49" s="233" t="s">
        <v>132</v>
      </c>
      <c r="B49" s="234"/>
      <c r="C49" s="233" t="s">
        <v>133</v>
      </c>
      <c r="D49" s="235"/>
      <c r="E49" s="234"/>
      <c r="F49" s="92">
        <f>F50+F62+F69+F87</f>
        <v>37085</v>
      </c>
      <c r="G49" s="92">
        <f t="shared" ref="G49:H49" si="2">G50+G62+G69+G87</f>
        <v>89985</v>
      </c>
      <c r="H49" s="92">
        <f t="shared" si="2"/>
        <v>127070</v>
      </c>
    </row>
    <row r="50" spans="1:8" ht="20.100000000000001" customHeight="1" x14ac:dyDescent="0.25">
      <c r="A50" s="239" t="s">
        <v>134</v>
      </c>
      <c r="B50" s="240"/>
      <c r="C50" s="247" t="s">
        <v>135</v>
      </c>
      <c r="D50" s="248"/>
      <c r="E50" s="249"/>
      <c r="F50" s="94">
        <f>F51+F59</f>
        <v>19500</v>
      </c>
      <c r="G50" s="94">
        <f>G51+G59</f>
        <v>83700</v>
      </c>
      <c r="H50" s="94">
        <f>H51+H59</f>
        <v>103200</v>
      </c>
    </row>
    <row r="51" spans="1:8" x14ac:dyDescent="0.25">
      <c r="A51" s="219" t="s">
        <v>108</v>
      </c>
      <c r="B51" s="220"/>
      <c r="C51" s="219" t="s">
        <v>12</v>
      </c>
      <c r="D51" s="221"/>
      <c r="E51" s="220"/>
      <c r="F51" s="79">
        <f>SUM(F52:F58)</f>
        <v>17500</v>
      </c>
      <c r="G51" s="79">
        <f t="shared" ref="G51:H51" si="3">SUM(G52:G58)</f>
        <v>21050</v>
      </c>
      <c r="H51" s="79">
        <f t="shared" si="3"/>
        <v>38550</v>
      </c>
    </row>
    <row r="52" spans="1:8" x14ac:dyDescent="0.25">
      <c r="A52" s="211">
        <v>3222</v>
      </c>
      <c r="B52" s="212"/>
      <c r="C52" s="211" t="s">
        <v>65</v>
      </c>
      <c r="D52" s="213"/>
      <c r="E52" s="212"/>
      <c r="F52" s="80">
        <v>0</v>
      </c>
      <c r="G52" s="80">
        <v>150</v>
      </c>
      <c r="H52" s="80">
        <f>F52+G52</f>
        <v>150</v>
      </c>
    </row>
    <row r="53" spans="1:8" x14ac:dyDescent="0.25">
      <c r="A53" s="211" t="s">
        <v>112</v>
      </c>
      <c r="B53" s="212"/>
      <c r="C53" s="211" t="s">
        <v>66</v>
      </c>
      <c r="D53" s="213"/>
      <c r="E53" s="212"/>
      <c r="F53" s="80">
        <v>9000</v>
      </c>
      <c r="G53" s="80">
        <v>5000</v>
      </c>
      <c r="H53" s="80">
        <f>F53+G53</f>
        <v>14000</v>
      </c>
    </row>
    <row r="54" spans="1:8" x14ac:dyDescent="0.25">
      <c r="A54" s="211">
        <v>3225</v>
      </c>
      <c r="B54" s="212"/>
      <c r="C54" s="211" t="s">
        <v>114</v>
      </c>
      <c r="D54" s="213"/>
      <c r="E54" s="212"/>
      <c r="F54" s="80">
        <v>0</v>
      </c>
      <c r="G54" s="80">
        <v>1500</v>
      </c>
      <c r="H54" s="80">
        <f>F54+G54</f>
        <v>1500</v>
      </c>
    </row>
    <row r="55" spans="1:8" x14ac:dyDescent="0.25">
      <c r="A55" s="211">
        <v>3232</v>
      </c>
      <c r="B55" s="212"/>
      <c r="C55" s="211" t="s">
        <v>72</v>
      </c>
      <c r="D55" s="213"/>
      <c r="E55" s="212"/>
      <c r="F55" s="80">
        <v>4500</v>
      </c>
      <c r="G55" s="80">
        <v>0</v>
      </c>
      <c r="H55" s="80">
        <f t="shared" ref="H55:H58" si="4">F55+G55</f>
        <v>4500</v>
      </c>
    </row>
    <row r="56" spans="1:8" x14ac:dyDescent="0.25">
      <c r="A56" s="211">
        <v>3237</v>
      </c>
      <c r="B56" s="212"/>
      <c r="C56" s="226" t="s">
        <v>77</v>
      </c>
      <c r="D56" s="226"/>
      <c r="E56" s="226"/>
      <c r="F56" s="80">
        <v>0</v>
      </c>
      <c r="G56" s="80">
        <v>6850</v>
      </c>
      <c r="H56" s="80">
        <f t="shared" si="4"/>
        <v>6850</v>
      </c>
    </row>
    <row r="57" spans="1:8" x14ac:dyDescent="0.25">
      <c r="A57" s="211">
        <v>3239</v>
      </c>
      <c r="B57" s="212"/>
      <c r="C57" s="211" t="s">
        <v>79</v>
      </c>
      <c r="D57" s="213"/>
      <c r="E57" s="212"/>
      <c r="F57" s="80">
        <v>4000</v>
      </c>
      <c r="G57" s="80">
        <v>6500</v>
      </c>
      <c r="H57" s="80">
        <f t="shared" si="4"/>
        <v>10500</v>
      </c>
    </row>
    <row r="58" spans="1:8" x14ac:dyDescent="0.25">
      <c r="A58" s="211" t="s">
        <v>124</v>
      </c>
      <c r="B58" s="212"/>
      <c r="C58" s="226" t="s">
        <v>80</v>
      </c>
      <c r="D58" s="226"/>
      <c r="E58" s="226"/>
      <c r="F58" s="80">
        <v>0</v>
      </c>
      <c r="G58" s="80">
        <v>1050</v>
      </c>
      <c r="H58" s="80">
        <f t="shared" si="4"/>
        <v>1050</v>
      </c>
    </row>
    <row r="59" spans="1:8" ht="19.5" customHeight="1" x14ac:dyDescent="0.25">
      <c r="A59" s="219" t="s">
        <v>136</v>
      </c>
      <c r="B59" s="220"/>
      <c r="C59" s="219" t="s">
        <v>137</v>
      </c>
      <c r="D59" s="221"/>
      <c r="E59" s="220"/>
      <c r="F59" s="79">
        <f>SUM(F60:F61)</f>
        <v>2000</v>
      </c>
      <c r="G59" s="79">
        <f t="shared" ref="G59:H59" si="5">SUM(G60:G61)</f>
        <v>62650</v>
      </c>
      <c r="H59" s="79">
        <f t="shared" si="5"/>
        <v>64650</v>
      </c>
    </row>
    <row r="60" spans="1:8" ht="15" customHeight="1" x14ac:dyDescent="0.25">
      <c r="A60" s="211">
        <v>3721</v>
      </c>
      <c r="B60" s="212"/>
      <c r="C60" s="211" t="s">
        <v>191</v>
      </c>
      <c r="D60" s="213"/>
      <c r="E60" s="212"/>
      <c r="F60" s="80">
        <v>0</v>
      </c>
      <c r="G60" s="80">
        <v>0</v>
      </c>
      <c r="H60" s="80">
        <f>F60+G60</f>
        <v>0</v>
      </c>
    </row>
    <row r="61" spans="1:8" x14ac:dyDescent="0.25">
      <c r="A61" s="84">
        <v>3722</v>
      </c>
      <c r="B61" s="85"/>
      <c r="C61" s="211" t="s">
        <v>138</v>
      </c>
      <c r="D61" s="213"/>
      <c r="E61" s="212"/>
      <c r="F61" s="80">
        <v>2000</v>
      </c>
      <c r="G61" s="80">
        <v>62650</v>
      </c>
      <c r="H61" s="80">
        <f>F61+G61</f>
        <v>64650</v>
      </c>
    </row>
    <row r="62" spans="1:8" ht="20.100000000000001" customHeight="1" x14ac:dyDescent="0.25">
      <c r="A62" s="239" t="s">
        <v>176</v>
      </c>
      <c r="B62" s="240"/>
      <c r="C62" s="247" t="s">
        <v>139</v>
      </c>
      <c r="D62" s="248"/>
      <c r="E62" s="249"/>
      <c r="F62" s="94">
        <f>F63</f>
        <v>1700</v>
      </c>
      <c r="G62" s="94">
        <f>G63</f>
        <v>2460</v>
      </c>
      <c r="H62" s="94">
        <f>H63</f>
        <v>4160</v>
      </c>
    </row>
    <row r="63" spans="1:8" x14ac:dyDescent="0.25">
      <c r="A63" s="219" t="s">
        <v>108</v>
      </c>
      <c r="B63" s="220"/>
      <c r="C63" s="219" t="s">
        <v>12</v>
      </c>
      <c r="D63" s="221"/>
      <c r="E63" s="220"/>
      <c r="F63" s="79">
        <f>SUM(F64:F68)</f>
        <v>1700</v>
      </c>
      <c r="G63" s="79">
        <f>SUM(G64:G68)</f>
        <v>2460</v>
      </c>
      <c r="H63" s="79">
        <f>SUM(H64:H68)</f>
        <v>4160</v>
      </c>
    </row>
    <row r="64" spans="1:8" x14ac:dyDescent="0.25">
      <c r="A64" s="211">
        <v>3221</v>
      </c>
      <c r="B64" s="212"/>
      <c r="C64" s="211" t="s">
        <v>64</v>
      </c>
      <c r="D64" s="213"/>
      <c r="E64" s="212"/>
      <c r="F64" s="80">
        <v>100</v>
      </c>
      <c r="G64" s="80">
        <v>100</v>
      </c>
      <c r="H64" s="80">
        <f>F64+G64</f>
        <v>200</v>
      </c>
    </row>
    <row r="65" spans="1:8" x14ac:dyDescent="0.25">
      <c r="A65" s="84">
        <v>3225</v>
      </c>
      <c r="B65" s="85"/>
      <c r="C65" s="211" t="s">
        <v>114</v>
      </c>
      <c r="D65" s="213"/>
      <c r="E65" s="212"/>
      <c r="F65" s="80">
        <v>700</v>
      </c>
      <c r="G65" s="80">
        <v>-600</v>
      </c>
      <c r="H65" s="80">
        <f t="shared" ref="H65:H68" si="6">F65+G65</f>
        <v>100</v>
      </c>
    </row>
    <row r="66" spans="1:8" x14ac:dyDescent="0.25">
      <c r="A66" s="156">
        <v>3237</v>
      </c>
      <c r="B66" s="157"/>
      <c r="C66" s="226" t="s">
        <v>77</v>
      </c>
      <c r="D66" s="226"/>
      <c r="E66" s="226"/>
      <c r="F66" s="80">
        <v>0</v>
      </c>
      <c r="G66" s="80">
        <v>3000</v>
      </c>
      <c r="H66" s="80">
        <f t="shared" si="6"/>
        <v>3000</v>
      </c>
    </row>
    <row r="67" spans="1:8" x14ac:dyDescent="0.25">
      <c r="A67" s="211">
        <v>3239</v>
      </c>
      <c r="B67" s="212"/>
      <c r="C67" s="211" t="s">
        <v>79</v>
      </c>
      <c r="D67" s="213"/>
      <c r="E67" s="212"/>
      <c r="F67" s="80">
        <v>500</v>
      </c>
      <c r="G67" s="80">
        <v>0</v>
      </c>
      <c r="H67" s="80">
        <f t="shared" si="6"/>
        <v>500</v>
      </c>
    </row>
    <row r="68" spans="1:8" x14ac:dyDescent="0.25">
      <c r="A68" s="211">
        <v>3299</v>
      </c>
      <c r="B68" s="212"/>
      <c r="C68" s="211" t="s">
        <v>80</v>
      </c>
      <c r="D68" s="213"/>
      <c r="E68" s="212"/>
      <c r="F68" s="80">
        <v>400</v>
      </c>
      <c r="G68" s="80">
        <v>-40</v>
      </c>
      <c r="H68" s="80">
        <f t="shared" si="6"/>
        <v>360</v>
      </c>
    </row>
    <row r="69" spans="1:8" ht="20.100000000000001" customHeight="1" x14ac:dyDescent="0.25">
      <c r="A69" s="239" t="s">
        <v>177</v>
      </c>
      <c r="B69" s="240"/>
      <c r="C69" s="241" t="s">
        <v>141</v>
      </c>
      <c r="D69" s="242"/>
      <c r="E69" s="243"/>
      <c r="F69" s="95">
        <f>F70+F73+F83+F85+F81</f>
        <v>15885</v>
      </c>
      <c r="G69" s="95">
        <f t="shared" ref="G69:H69" si="7">G70+G73+G83+G85+G81</f>
        <v>-1232</v>
      </c>
      <c r="H69" s="95">
        <f t="shared" si="7"/>
        <v>14653</v>
      </c>
    </row>
    <row r="70" spans="1:8" s="132" customFormat="1" ht="15" customHeight="1" x14ac:dyDescent="0.25">
      <c r="A70" s="219">
        <v>31</v>
      </c>
      <c r="B70" s="220"/>
      <c r="C70" s="219" t="s">
        <v>5</v>
      </c>
      <c r="D70" s="221"/>
      <c r="E70" s="220"/>
      <c r="F70" s="82">
        <f>SUM(F71:F72)</f>
        <v>525</v>
      </c>
      <c r="G70" s="82">
        <f t="shared" ref="G70:H70" si="8">SUM(G71:G72)</f>
        <v>148</v>
      </c>
      <c r="H70" s="82">
        <f t="shared" si="8"/>
        <v>673</v>
      </c>
    </row>
    <row r="71" spans="1:8" s="132" customFormat="1" ht="15" customHeight="1" x14ac:dyDescent="0.25">
      <c r="A71" s="211">
        <v>3111</v>
      </c>
      <c r="B71" s="212"/>
      <c r="C71" s="211" t="s">
        <v>23</v>
      </c>
      <c r="D71" s="213"/>
      <c r="E71" s="212"/>
      <c r="F71" s="83">
        <v>450</v>
      </c>
      <c r="G71" s="83">
        <v>127</v>
      </c>
      <c r="H71" s="83">
        <f>F71+G71</f>
        <v>577</v>
      </c>
    </row>
    <row r="72" spans="1:8" s="132" customFormat="1" ht="15" customHeight="1" x14ac:dyDescent="0.25">
      <c r="A72" s="226">
        <v>3132</v>
      </c>
      <c r="B72" s="226"/>
      <c r="C72" s="226" t="s">
        <v>60</v>
      </c>
      <c r="D72" s="226"/>
      <c r="E72" s="226"/>
      <c r="F72" s="83">
        <v>75</v>
      </c>
      <c r="G72" s="83">
        <v>21</v>
      </c>
      <c r="H72" s="83">
        <f>F72+G72</f>
        <v>96</v>
      </c>
    </row>
    <row r="73" spans="1:8" x14ac:dyDescent="0.25">
      <c r="A73" s="219" t="s">
        <v>108</v>
      </c>
      <c r="B73" s="220"/>
      <c r="C73" s="219" t="s">
        <v>12</v>
      </c>
      <c r="D73" s="221"/>
      <c r="E73" s="220"/>
      <c r="F73" s="79">
        <f>SUM(F74:F80)</f>
        <v>12060</v>
      </c>
      <c r="G73" s="79">
        <f>SUM(G74:G80)</f>
        <v>-2080</v>
      </c>
      <c r="H73" s="79">
        <f>SUM(H74:H80)</f>
        <v>9980</v>
      </c>
    </row>
    <row r="74" spans="1:8" x14ac:dyDescent="0.25">
      <c r="A74" s="211">
        <v>3211</v>
      </c>
      <c r="B74" s="212"/>
      <c r="C74" s="211" t="s">
        <v>25</v>
      </c>
      <c r="D74" s="213"/>
      <c r="E74" s="212"/>
      <c r="F74" s="80">
        <v>710</v>
      </c>
      <c r="G74" s="80">
        <v>-180</v>
      </c>
      <c r="H74" s="80">
        <f>F74+G74</f>
        <v>530</v>
      </c>
    </row>
    <row r="75" spans="1:8" x14ac:dyDescent="0.25">
      <c r="A75" s="211">
        <v>3213</v>
      </c>
      <c r="B75" s="212"/>
      <c r="C75" s="211" t="s">
        <v>62</v>
      </c>
      <c r="D75" s="213"/>
      <c r="E75" s="212"/>
      <c r="F75" s="80">
        <v>100</v>
      </c>
      <c r="G75" s="80">
        <v>0</v>
      </c>
      <c r="H75" s="80">
        <f t="shared" ref="H75:H80" si="9">F75+G75</f>
        <v>100</v>
      </c>
    </row>
    <row r="76" spans="1:8" x14ac:dyDescent="0.25">
      <c r="A76" s="211">
        <v>3221</v>
      </c>
      <c r="B76" s="212"/>
      <c r="C76" s="244" t="s">
        <v>64</v>
      </c>
      <c r="D76" s="245"/>
      <c r="E76" s="246"/>
      <c r="F76" s="80">
        <v>2050</v>
      </c>
      <c r="G76" s="80">
        <v>200</v>
      </c>
      <c r="H76" s="80">
        <f t="shared" si="9"/>
        <v>2250</v>
      </c>
    </row>
    <row r="77" spans="1:8" x14ac:dyDescent="0.25">
      <c r="A77" s="211">
        <v>3223</v>
      </c>
      <c r="B77" s="212"/>
      <c r="C77" s="244" t="s">
        <v>66</v>
      </c>
      <c r="D77" s="245"/>
      <c r="E77" s="246"/>
      <c r="F77" s="80">
        <v>7000</v>
      </c>
      <c r="G77" s="80">
        <v>-2000</v>
      </c>
      <c r="H77" s="80">
        <f t="shared" si="9"/>
        <v>5000</v>
      </c>
    </row>
    <row r="78" spans="1:8" x14ac:dyDescent="0.25">
      <c r="A78" s="84">
        <v>3225</v>
      </c>
      <c r="B78" s="85"/>
      <c r="C78" s="211" t="s">
        <v>114</v>
      </c>
      <c r="D78" s="213"/>
      <c r="E78" s="212"/>
      <c r="F78" s="80">
        <v>1500</v>
      </c>
      <c r="G78" s="80">
        <v>0</v>
      </c>
      <c r="H78" s="80">
        <f t="shared" si="9"/>
        <v>1500</v>
      </c>
    </row>
    <row r="79" spans="1:8" x14ac:dyDescent="0.25">
      <c r="A79" s="211">
        <v>3232</v>
      </c>
      <c r="B79" s="212"/>
      <c r="C79" s="236" t="s">
        <v>72</v>
      </c>
      <c r="D79" s="237"/>
      <c r="E79" s="238"/>
      <c r="F79" s="80">
        <v>200</v>
      </c>
      <c r="G79" s="80">
        <v>0</v>
      </c>
      <c r="H79" s="80">
        <f t="shared" si="9"/>
        <v>200</v>
      </c>
    </row>
    <row r="80" spans="1:8" x14ac:dyDescent="0.25">
      <c r="A80" s="211">
        <v>3234</v>
      </c>
      <c r="B80" s="212"/>
      <c r="C80" s="236" t="s">
        <v>74</v>
      </c>
      <c r="D80" s="237"/>
      <c r="E80" s="238"/>
      <c r="F80" s="80">
        <v>500</v>
      </c>
      <c r="G80" s="80">
        <v>-100</v>
      </c>
      <c r="H80" s="80">
        <f t="shared" si="9"/>
        <v>400</v>
      </c>
    </row>
    <row r="81" spans="1:8" ht="20.25" customHeight="1" x14ac:dyDescent="0.25">
      <c r="A81" s="219" t="s">
        <v>136</v>
      </c>
      <c r="B81" s="220"/>
      <c r="C81" s="219" t="s">
        <v>137</v>
      </c>
      <c r="D81" s="221"/>
      <c r="E81" s="220"/>
      <c r="F81" s="79">
        <f>SUM(F82:F82)</f>
        <v>0</v>
      </c>
      <c r="G81" s="79">
        <f t="shared" ref="G81:H81" si="10">SUM(G82:G82)</f>
        <v>500</v>
      </c>
      <c r="H81" s="79">
        <f t="shared" si="10"/>
        <v>500</v>
      </c>
    </row>
    <row r="82" spans="1:8" x14ac:dyDescent="0.25">
      <c r="A82" s="211">
        <v>3721</v>
      </c>
      <c r="B82" s="212"/>
      <c r="C82" s="211" t="s">
        <v>191</v>
      </c>
      <c r="D82" s="213"/>
      <c r="E82" s="212"/>
      <c r="F82" s="80">
        <v>0</v>
      </c>
      <c r="G82" s="80">
        <v>500</v>
      </c>
      <c r="H82" s="80">
        <f>F82+G82</f>
        <v>500</v>
      </c>
    </row>
    <row r="83" spans="1:8" x14ac:dyDescent="0.25">
      <c r="A83" s="219">
        <v>38</v>
      </c>
      <c r="B83" s="220"/>
      <c r="C83" s="219" t="s">
        <v>90</v>
      </c>
      <c r="D83" s="221"/>
      <c r="E83" s="220"/>
      <c r="F83" s="79">
        <f>F84</f>
        <v>1800</v>
      </c>
      <c r="G83" s="79">
        <f>G84</f>
        <v>0</v>
      </c>
      <c r="H83" s="79">
        <f>H84</f>
        <v>1800</v>
      </c>
    </row>
    <row r="84" spans="1:8" x14ac:dyDescent="0.25">
      <c r="A84" s="84">
        <v>3812</v>
      </c>
      <c r="B84" s="85"/>
      <c r="C84" s="87" t="s">
        <v>91</v>
      </c>
      <c r="D84" s="88"/>
      <c r="E84" s="89"/>
      <c r="F84" s="80">
        <v>1800</v>
      </c>
      <c r="G84" s="80">
        <v>0</v>
      </c>
      <c r="H84" s="80">
        <f>F84+G84</f>
        <v>1800</v>
      </c>
    </row>
    <row r="85" spans="1:8" x14ac:dyDescent="0.25">
      <c r="A85" s="219">
        <v>42</v>
      </c>
      <c r="B85" s="220"/>
      <c r="C85" s="219" t="s">
        <v>92</v>
      </c>
      <c r="D85" s="221"/>
      <c r="E85" s="220"/>
      <c r="F85" s="79">
        <f>SUM(F86:F86)</f>
        <v>1500</v>
      </c>
      <c r="G85" s="79">
        <f>SUM(G86:G86)</f>
        <v>200</v>
      </c>
      <c r="H85" s="79">
        <f>SUM(H86:H86)</f>
        <v>1700</v>
      </c>
    </row>
    <row r="86" spans="1:8" x14ac:dyDescent="0.25">
      <c r="A86" s="211">
        <v>4241</v>
      </c>
      <c r="B86" s="212"/>
      <c r="C86" s="211" t="s">
        <v>99</v>
      </c>
      <c r="D86" s="213"/>
      <c r="E86" s="212"/>
      <c r="F86" s="80">
        <v>1500</v>
      </c>
      <c r="G86" s="80">
        <v>200</v>
      </c>
      <c r="H86" s="80">
        <f>F86+G86</f>
        <v>1700</v>
      </c>
    </row>
    <row r="87" spans="1:8" x14ac:dyDescent="0.25">
      <c r="A87" s="239" t="s">
        <v>213</v>
      </c>
      <c r="B87" s="240"/>
      <c r="C87" s="241" t="s">
        <v>214</v>
      </c>
      <c r="D87" s="242"/>
      <c r="E87" s="243"/>
      <c r="F87" s="95">
        <f>F88+F94</f>
        <v>0</v>
      </c>
      <c r="G87" s="95">
        <f t="shared" ref="G87:H87" si="11">G88+G94</f>
        <v>5057</v>
      </c>
      <c r="H87" s="95">
        <f t="shared" si="11"/>
        <v>5057</v>
      </c>
    </row>
    <row r="88" spans="1:8" x14ac:dyDescent="0.25">
      <c r="A88" s="219" t="s">
        <v>108</v>
      </c>
      <c r="B88" s="220"/>
      <c r="C88" s="219" t="s">
        <v>12</v>
      </c>
      <c r="D88" s="221"/>
      <c r="E88" s="220"/>
      <c r="F88" s="79">
        <f>SUM(F89:F93)</f>
        <v>0</v>
      </c>
      <c r="G88" s="79">
        <f>SUM(G89:G93)</f>
        <v>4908</v>
      </c>
      <c r="H88" s="79">
        <f>SUM(H89:H93)</f>
        <v>4908</v>
      </c>
    </row>
    <row r="89" spans="1:8" x14ac:dyDescent="0.25">
      <c r="A89" s="211">
        <v>3211</v>
      </c>
      <c r="B89" s="212"/>
      <c r="C89" s="211" t="s">
        <v>25</v>
      </c>
      <c r="D89" s="213"/>
      <c r="E89" s="212"/>
      <c r="F89" s="80">
        <v>0</v>
      </c>
      <c r="G89" s="80">
        <v>1211</v>
      </c>
      <c r="H89" s="80">
        <f>F89+G89</f>
        <v>1211</v>
      </c>
    </row>
    <row r="90" spans="1:8" x14ac:dyDescent="0.25">
      <c r="A90" s="211">
        <v>3213</v>
      </c>
      <c r="B90" s="212"/>
      <c r="C90" s="211" t="s">
        <v>62</v>
      </c>
      <c r="D90" s="213"/>
      <c r="E90" s="212"/>
      <c r="F90" s="80">
        <v>0</v>
      </c>
      <c r="G90" s="80">
        <v>750</v>
      </c>
      <c r="H90" s="80">
        <f t="shared" ref="H90:H93" si="12">F90+G90</f>
        <v>750</v>
      </c>
    </row>
    <row r="91" spans="1:8" x14ac:dyDescent="0.25">
      <c r="A91" s="211">
        <v>3221</v>
      </c>
      <c r="B91" s="212"/>
      <c r="C91" s="244" t="s">
        <v>64</v>
      </c>
      <c r="D91" s="245"/>
      <c r="E91" s="246"/>
      <c r="F91" s="80">
        <v>0</v>
      </c>
      <c r="G91" s="80">
        <v>1510</v>
      </c>
      <c r="H91" s="80">
        <f t="shared" si="12"/>
        <v>1510</v>
      </c>
    </row>
    <row r="92" spans="1:8" x14ac:dyDescent="0.25">
      <c r="A92" s="211" t="s">
        <v>113</v>
      </c>
      <c r="B92" s="212"/>
      <c r="C92" s="226" t="s">
        <v>114</v>
      </c>
      <c r="D92" s="226"/>
      <c r="E92" s="226"/>
      <c r="F92" s="80">
        <v>0</v>
      </c>
      <c r="G92" s="80">
        <v>1037</v>
      </c>
      <c r="H92" s="80">
        <f t="shared" si="12"/>
        <v>1037</v>
      </c>
    </row>
    <row r="93" spans="1:8" x14ac:dyDescent="0.25">
      <c r="A93" s="211">
        <v>3239</v>
      </c>
      <c r="B93" s="212"/>
      <c r="C93" s="211" t="s">
        <v>79</v>
      </c>
      <c r="D93" s="213"/>
      <c r="E93" s="212"/>
      <c r="F93" s="80">
        <v>0</v>
      </c>
      <c r="G93" s="80">
        <v>400</v>
      </c>
      <c r="H93" s="80">
        <f t="shared" si="12"/>
        <v>400</v>
      </c>
    </row>
    <row r="94" spans="1:8" x14ac:dyDescent="0.25">
      <c r="A94" s="219">
        <v>42</v>
      </c>
      <c r="B94" s="220"/>
      <c r="C94" s="219" t="s">
        <v>92</v>
      </c>
      <c r="D94" s="221"/>
      <c r="E94" s="220"/>
      <c r="F94" s="79">
        <f>SUM(F95:F95)</f>
        <v>0</v>
      </c>
      <c r="G94" s="79">
        <f t="shared" ref="G94:H94" si="13">SUM(G95:G95)</f>
        <v>149</v>
      </c>
      <c r="H94" s="79">
        <f t="shared" si="13"/>
        <v>149</v>
      </c>
    </row>
    <row r="95" spans="1:8" x14ac:dyDescent="0.25">
      <c r="A95" s="211">
        <v>4221</v>
      </c>
      <c r="B95" s="212"/>
      <c r="C95" s="226" t="s">
        <v>94</v>
      </c>
      <c r="D95" s="226"/>
      <c r="E95" s="226"/>
      <c r="F95" s="80">
        <v>0</v>
      </c>
      <c r="G95" s="80">
        <v>149</v>
      </c>
      <c r="H95" s="80">
        <f>F95+G95</f>
        <v>149</v>
      </c>
    </row>
    <row r="96" spans="1:8" ht="24.95" customHeight="1" x14ac:dyDescent="0.25">
      <c r="A96" s="233" t="s">
        <v>142</v>
      </c>
      <c r="B96" s="234"/>
      <c r="C96" s="233" t="s">
        <v>143</v>
      </c>
      <c r="D96" s="235"/>
      <c r="E96" s="234"/>
      <c r="F96" s="92">
        <f>F97+F105+F122</f>
        <v>238442</v>
      </c>
      <c r="G96" s="92">
        <f t="shared" ref="G96:H96" si="14">G97+G105+G122</f>
        <v>52067</v>
      </c>
      <c r="H96" s="92">
        <f t="shared" si="14"/>
        <v>290509</v>
      </c>
    </row>
    <row r="97" spans="1:8" ht="20.100000000000001" customHeight="1" x14ac:dyDescent="0.25">
      <c r="A97" s="227" t="s">
        <v>134</v>
      </c>
      <c r="B97" s="227"/>
      <c r="C97" s="228" t="s">
        <v>135</v>
      </c>
      <c r="D97" s="228"/>
      <c r="E97" s="228"/>
      <c r="F97" s="94">
        <f>F98+F103</f>
        <v>188200</v>
      </c>
      <c r="G97" s="94">
        <f>G98+G103</f>
        <v>14872</v>
      </c>
      <c r="H97" s="94">
        <f>H98+H103</f>
        <v>203072</v>
      </c>
    </row>
    <row r="98" spans="1:8" x14ac:dyDescent="0.25">
      <c r="A98" s="219">
        <v>31</v>
      </c>
      <c r="B98" s="220"/>
      <c r="C98" s="219" t="s">
        <v>5</v>
      </c>
      <c r="D98" s="221"/>
      <c r="E98" s="220"/>
      <c r="F98" s="82">
        <f>SUM(F99:F102)</f>
        <v>186700</v>
      </c>
      <c r="G98" s="82">
        <f>SUM(G99:G102)</f>
        <v>14842</v>
      </c>
      <c r="H98" s="82">
        <f>SUM(H99:H102)</f>
        <v>201542</v>
      </c>
    </row>
    <row r="99" spans="1:8" x14ac:dyDescent="0.25">
      <c r="A99" s="211">
        <v>3111</v>
      </c>
      <c r="B99" s="212"/>
      <c r="C99" s="211" t="s">
        <v>23</v>
      </c>
      <c r="D99" s="213"/>
      <c r="E99" s="212"/>
      <c r="F99" s="80">
        <v>150000</v>
      </c>
      <c r="G99" s="80">
        <v>12100</v>
      </c>
      <c r="H99" s="80">
        <f>F99+G99</f>
        <v>162100</v>
      </c>
    </row>
    <row r="100" spans="1:8" x14ac:dyDescent="0.25">
      <c r="A100" s="211">
        <v>3113</v>
      </c>
      <c r="B100" s="212"/>
      <c r="C100" s="211" t="s">
        <v>196</v>
      </c>
      <c r="D100" s="213"/>
      <c r="E100" s="212"/>
      <c r="F100" s="80">
        <v>5000</v>
      </c>
      <c r="G100" s="80">
        <v>0</v>
      </c>
      <c r="H100" s="80">
        <f>F100+G100</f>
        <v>5000</v>
      </c>
    </row>
    <row r="101" spans="1:8" x14ac:dyDescent="0.25">
      <c r="A101" s="226">
        <v>3121</v>
      </c>
      <c r="B101" s="226"/>
      <c r="C101" s="226" t="s">
        <v>58</v>
      </c>
      <c r="D101" s="226"/>
      <c r="E101" s="226"/>
      <c r="F101" s="80">
        <v>6200</v>
      </c>
      <c r="G101" s="80">
        <v>642</v>
      </c>
      <c r="H101" s="80">
        <f t="shared" ref="H101:H102" si="15">F101+G101</f>
        <v>6842</v>
      </c>
    </row>
    <row r="102" spans="1:8" x14ac:dyDescent="0.25">
      <c r="A102" s="211">
        <v>3132</v>
      </c>
      <c r="B102" s="212"/>
      <c r="C102" s="211" t="s">
        <v>60</v>
      </c>
      <c r="D102" s="213"/>
      <c r="E102" s="212"/>
      <c r="F102" s="80">
        <v>25500</v>
      </c>
      <c r="G102" s="80">
        <v>2100</v>
      </c>
      <c r="H102" s="80">
        <f t="shared" si="15"/>
        <v>27600</v>
      </c>
    </row>
    <row r="103" spans="1:8" x14ac:dyDescent="0.25">
      <c r="A103" s="222" t="s">
        <v>108</v>
      </c>
      <c r="B103" s="222"/>
      <c r="C103" s="222" t="s">
        <v>12</v>
      </c>
      <c r="D103" s="222"/>
      <c r="E103" s="222"/>
      <c r="F103" s="79">
        <f>F104</f>
        <v>1500</v>
      </c>
      <c r="G103" s="79">
        <f>G104</f>
        <v>30</v>
      </c>
      <c r="H103" s="79">
        <f>H104</f>
        <v>1530</v>
      </c>
    </row>
    <row r="104" spans="1:8" x14ac:dyDescent="0.25">
      <c r="A104" s="211">
        <v>3212</v>
      </c>
      <c r="B104" s="212"/>
      <c r="C104" s="223" t="s">
        <v>130</v>
      </c>
      <c r="D104" s="224"/>
      <c r="E104" s="225"/>
      <c r="F104" s="80">
        <v>1500</v>
      </c>
      <c r="G104" s="80">
        <v>30</v>
      </c>
      <c r="H104" s="80">
        <f>F104+G104</f>
        <v>1530</v>
      </c>
    </row>
    <row r="105" spans="1:8" ht="18.75" customHeight="1" x14ac:dyDescent="0.25">
      <c r="A105" s="227" t="s">
        <v>177</v>
      </c>
      <c r="B105" s="227"/>
      <c r="C105" s="267" t="s">
        <v>141</v>
      </c>
      <c r="D105" s="267"/>
      <c r="E105" s="267"/>
      <c r="F105" s="95">
        <f>F106+F117+F119</f>
        <v>50242</v>
      </c>
      <c r="G105" s="95">
        <f t="shared" ref="G105:H105" si="16">G106+G117+G119</f>
        <v>34743</v>
      </c>
      <c r="H105" s="95">
        <f t="shared" si="16"/>
        <v>84985</v>
      </c>
    </row>
    <row r="106" spans="1:8" ht="15" customHeight="1" x14ac:dyDescent="0.25">
      <c r="A106" s="219" t="s">
        <v>108</v>
      </c>
      <c r="B106" s="220"/>
      <c r="C106" s="219" t="s">
        <v>12</v>
      </c>
      <c r="D106" s="221"/>
      <c r="E106" s="220"/>
      <c r="F106" s="79">
        <f>SUM(F107:F116)</f>
        <v>50242</v>
      </c>
      <c r="G106" s="79">
        <f t="shared" ref="G106:H106" si="17">SUM(G107:G116)</f>
        <v>27323</v>
      </c>
      <c r="H106" s="79">
        <f t="shared" si="17"/>
        <v>77565</v>
      </c>
    </row>
    <row r="107" spans="1:8" x14ac:dyDescent="0.25">
      <c r="A107" s="211" t="s">
        <v>111</v>
      </c>
      <c r="B107" s="212"/>
      <c r="C107" s="211" t="s">
        <v>64</v>
      </c>
      <c r="D107" s="213"/>
      <c r="E107" s="212"/>
      <c r="F107" s="80">
        <v>1965</v>
      </c>
      <c r="G107" s="80">
        <v>4335</v>
      </c>
      <c r="H107" s="80">
        <f>F107+G107</f>
        <v>6300</v>
      </c>
    </row>
    <row r="108" spans="1:8" x14ac:dyDescent="0.25">
      <c r="A108" s="84">
        <v>3222</v>
      </c>
      <c r="B108" s="85"/>
      <c r="C108" s="211" t="s">
        <v>65</v>
      </c>
      <c r="D108" s="213"/>
      <c r="E108" s="212"/>
      <c r="F108" s="80">
        <v>32000</v>
      </c>
      <c r="G108" s="80">
        <v>16500</v>
      </c>
      <c r="H108" s="80">
        <f t="shared" ref="H108:H116" si="18">F108+G108</f>
        <v>48500</v>
      </c>
    </row>
    <row r="109" spans="1:8" x14ac:dyDescent="0.25">
      <c r="A109" s="226" t="s">
        <v>112</v>
      </c>
      <c r="B109" s="226"/>
      <c r="C109" s="226" t="s">
        <v>66</v>
      </c>
      <c r="D109" s="226"/>
      <c r="E109" s="226"/>
      <c r="F109" s="80">
        <v>0</v>
      </c>
      <c r="G109" s="80">
        <v>4500</v>
      </c>
      <c r="H109" s="80">
        <f t="shared" si="18"/>
        <v>4500</v>
      </c>
    </row>
    <row r="110" spans="1:8" x14ac:dyDescent="0.25">
      <c r="A110" s="84">
        <v>3225</v>
      </c>
      <c r="B110" s="85"/>
      <c r="C110" s="211" t="s">
        <v>114</v>
      </c>
      <c r="D110" s="213"/>
      <c r="E110" s="212"/>
      <c r="F110" s="80">
        <v>1000</v>
      </c>
      <c r="G110" s="80">
        <v>2000</v>
      </c>
      <c r="H110" s="80">
        <f t="shared" si="18"/>
        <v>3000</v>
      </c>
    </row>
    <row r="111" spans="1:8" x14ac:dyDescent="0.25">
      <c r="A111" s="211">
        <v>3227</v>
      </c>
      <c r="B111" s="212"/>
      <c r="C111" s="211" t="s">
        <v>144</v>
      </c>
      <c r="D111" s="213"/>
      <c r="E111" s="212"/>
      <c r="F111" s="80">
        <v>200</v>
      </c>
      <c r="G111" s="80">
        <v>200</v>
      </c>
      <c r="H111" s="80">
        <f t="shared" si="18"/>
        <v>400</v>
      </c>
    </row>
    <row r="112" spans="1:8" x14ac:dyDescent="0.25">
      <c r="A112" s="211">
        <v>3232</v>
      </c>
      <c r="B112" s="212"/>
      <c r="C112" s="211" t="s">
        <v>72</v>
      </c>
      <c r="D112" s="213"/>
      <c r="E112" s="212"/>
      <c r="F112" s="80">
        <v>14377</v>
      </c>
      <c r="G112" s="80">
        <v>-4000</v>
      </c>
      <c r="H112" s="80">
        <f t="shared" si="18"/>
        <v>10377</v>
      </c>
    </row>
    <row r="113" spans="1:8" x14ac:dyDescent="0.25">
      <c r="A113" s="156">
        <v>3233</v>
      </c>
      <c r="B113" s="157"/>
      <c r="C113" s="211" t="s">
        <v>73</v>
      </c>
      <c r="D113" s="213"/>
      <c r="E113" s="212"/>
      <c r="F113" s="80">
        <v>0</v>
      </c>
      <c r="G113" s="80">
        <v>823</v>
      </c>
      <c r="H113" s="80">
        <f t="shared" si="18"/>
        <v>823</v>
      </c>
    </row>
    <row r="114" spans="1:8" x14ac:dyDescent="0.25">
      <c r="A114" s="163">
        <v>3234</v>
      </c>
      <c r="B114" s="164"/>
      <c r="C114" s="211" t="s">
        <v>74</v>
      </c>
      <c r="D114" s="213"/>
      <c r="E114" s="212"/>
      <c r="F114" s="80">
        <v>0</v>
      </c>
      <c r="G114" s="80">
        <v>375</v>
      </c>
      <c r="H114" s="80">
        <f t="shared" si="18"/>
        <v>375</v>
      </c>
    </row>
    <row r="115" spans="1:8" x14ac:dyDescent="0.25">
      <c r="A115" s="211">
        <v>3236</v>
      </c>
      <c r="B115" s="212"/>
      <c r="C115" s="211" t="s">
        <v>76</v>
      </c>
      <c r="D115" s="213"/>
      <c r="E115" s="212"/>
      <c r="F115" s="80">
        <v>700</v>
      </c>
      <c r="G115" s="80">
        <v>200</v>
      </c>
      <c r="H115" s="80">
        <f t="shared" si="18"/>
        <v>900</v>
      </c>
    </row>
    <row r="116" spans="1:8" x14ac:dyDescent="0.25">
      <c r="A116" s="211" t="s">
        <v>119</v>
      </c>
      <c r="B116" s="212"/>
      <c r="C116" s="226" t="s">
        <v>77</v>
      </c>
      <c r="D116" s="226"/>
      <c r="E116" s="226"/>
      <c r="F116" s="80">
        <v>0</v>
      </c>
      <c r="G116" s="80">
        <v>2390</v>
      </c>
      <c r="H116" s="80">
        <f t="shared" si="18"/>
        <v>2390</v>
      </c>
    </row>
    <row r="117" spans="1:8" x14ac:dyDescent="0.25">
      <c r="A117" s="219" t="s">
        <v>125</v>
      </c>
      <c r="B117" s="220"/>
      <c r="C117" s="222" t="s">
        <v>84</v>
      </c>
      <c r="D117" s="222"/>
      <c r="E117" s="222"/>
      <c r="F117" s="79">
        <f>SUM(F118:F118)</f>
        <v>0</v>
      </c>
      <c r="G117" s="79">
        <f t="shared" ref="G117:H117" si="19">SUM(G118:G118)</f>
        <v>300</v>
      </c>
      <c r="H117" s="79">
        <f t="shared" si="19"/>
        <v>300</v>
      </c>
    </row>
    <row r="118" spans="1:8" x14ac:dyDescent="0.25">
      <c r="A118" s="211" t="s">
        <v>126</v>
      </c>
      <c r="B118" s="212"/>
      <c r="C118" s="226" t="s">
        <v>86</v>
      </c>
      <c r="D118" s="226"/>
      <c r="E118" s="226"/>
      <c r="F118" s="80">
        <v>0</v>
      </c>
      <c r="G118" s="80">
        <v>300</v>
      </c>
      <c r="H118" s="80">
        <f>F118+G118</f>
        <v>300</v>
      </c>
    </row>
    <row r="119" spans="1:8" x14ac:dyDescent="0.25">
      <c r="A119" s="219">
        <v>42</v>
      </c>
      <c r="B119" s="220"/>
      <c r="C119" s="219" t="s">
        <v>92</v>
      </c>
      <c r="D119" s="221"/>
      <c r="E119" s="220"/>
      <c r="F119" s="79">
        <f>SUM(F120:F121)</f>
        <v>0</v>
      </c>
      <c r="G119" s="79">
        <f t="shared" ref="G119:H119" si="20">SUM(G120:G121)</f>
        <v>7120</v>
      </c>
      <c r="H119" s="79">
        <f t="shared" si="20"/>
        <v>7120</v>
      </c>
    </row>
    <row r="120" spans="1:8" x14ac:dyDescent="0.25">
      <c r="A120" s="211">
        <v>4221</v>
      </c>
      <c r="B120" s="212"/>
      <c r="C120" s="226" t="s">
        <v>94</v>
      </c>
      <c r="D120" s="226"/>
      <c r="E120" s="226"/>
      <c r="F120" s="80">
        <v>0</v>
      </c>
      <c r="G120" s="81">
        <v>3250</v>
      </c>
      <c r="H120" s="81">
        <f>F120+G120</f>
        <v>3250</v>
      </c>
    </row>
    <row r="121" spans="1:8" x14ac:dyDescent="0.25">
      <c r="A121" s="211">
        <v>4227</v>
      </c>
      <c r="B121" s="212"/>
      <c r="C121" s="211" t="s">
        <v>215</v>
      </c>
      <c r="D121" s="213"/>
      <c r="E121" s="212"/>
      <c r="F121" s="80">
        <v>0</v>
      </c>
      <c r="G121" s="81">
        <v>3870</v>
      </c>
      <c r="H121" s="81">
        <f>F121+G121</f>
        <v>3870</v>
      </c>
    </row>
    <row r="122" spans="1:8" x14ac:dyDescent="0.25">
      <c r="A122" s="239" t="s">
        <v>213</v>
      </c>
      <c r="B122" s="240"/>
      <c r="C122" s="241" t="s">
        <v>214</v>
      </c>
      <c r="D122" s="242"/>
      <c r="E122" s="243"/>
      <c r="F122" s="95">
        <f>F123</f>
        <v>0</v>
      </c>
      <c r="G122" s="95">
        <f t="shared" ref="G122:H122" si="21">G123</f>
        <v>2452</v>
      </c>
      <c r="H122" s="95">
        <f t="shared" si="21"/>
        <v>2452</v>
      </c>
    </row>
    <row r="123" spans="1:8" x14ac:dyDescent="0.25">
      <c r="A123" s="219" t="s">
        <v>108</v>
      </c>
      <c r="B123" s="220"/>
      <c r="C123" s="219" t="s">
        <v>12</v>
      </c>
      <c r="D123" s="221"/>
      <c r="E123" s="220"/>
      <c r="F123" s="79">
        <f>SUM(F124:F125)</f>
        <v>0</v>
      </c>
      <c r="G123" s="79">
        <f t="shared" ref="G123:H123" si="22">SUM(G124:G125)</f>
        <v>2452</v>
      </c>
      <c r="H123" s="79">
        <f t="shared" si="22"/>
        <v>2452</v>
      </c>
    </row>
    <row r="124" spans="1:8" x14ac:dyDescent="0.25">
      <c r="A124" s="211">
        <v>3222</v>
      </c>
      <c r="B124" s="212"/>
      <c r="C124" s="211" t="s">
        <v>65</v>
      </c>
      <c r="D124" s="213"/>
      <c r="E124" s="212"/>
      <c r="F124" s="80">
        <v>0</v>
      </c>
      <c r="G124" s="81">
        <v>1308</v>
      </c>
      <c r="H124" s="81">
        <f>F124+G124</f>
        <v>1308</v>
      </c>
    </row>
    <row r="125" spans="1:8" x14ac:dyDescent="0.25">
      <c r="A125" s="211" t="s">
        <v>118</v>
      </c>
      <c r="B125" s="212"/>
      <c r="C125" s="226" t="s">
        <v>76</v>
      </c>
      <c r="D125" s="226"/>
      <c r="E125" s="226"/>
      <c r="F125" s="80">
        <v>0</v>
      </c>
      <c r="G125" s="81">
        <v>1144</v>
      </c>
      <c r="H125" s="81">
        <f>F125+G125</f>
        <v>1144</v>
      </c>
    </row>
    <row r="126" spans="1:8" ht="24.95" customHeight="1" x14ac:dyDescent="0.25">
      <c r="A126" s="232" t="s">
        <v>145</v>
      </c>
      <c r="B126" s="232"/>
      <c r="C126" s="232" t="s">
        <v>146</v>
      </c>
      <c r="D126" s="232"/>
      <c r="E126" s="232"/>
      <c r="F126" s="92">
        <f t="shared" ref="F126:H128" si="23">F127</f>
        <v>185851</v>
      </c>
      <c r="G126" s="92">
        <f t="shared" si="23"/>
        <v>51175</v>
      </c>
      <c r="H126" s="92">
        <f t="shared" si="23"/>
        <v>237026</v>
      </c>
    </row>
    <row r="127" spans="1:8" ht="20.100000000000001" customHeight="1" x14ac:dyDescent="0.25">
      <c r="A127" s="227" t="s">
        <v>134</v>
      </c>
      <c r="B127" s="227"/>
      <c r="C127" s="228" t="s">
        <v>135</v>
      </c>
      <c r="D127" s="228"/>
      <c r="E127" s="228"/>
      <c r="F127" s="94">
        <f t="shared" si="23"/>
        <v>185851</v>
      </c>
      <c r="G127" s="94">
        <f t="shared" si="23"/>
        <v>51175</v>
      </c>
      <c r="H127" s="94">
        <f t="shared" si="23"/>
        <v>237026</v>
      </c>
    </row>
    <row r="128" spans="1:8" x14ac:dyDescent="0.25">
      <c r="A128" s="222">
        <v>32</v>
      </c>
      <c r="B128" s="222"/>
      <c r="C128" s="222" t="s">
        <v>12</v>
      </c>
      <c r="D128" s="222"/>
      <c r="E128" s="222"/>
      <c r="F128" s="79">
        <f t="shared" si="23"/>
        <v>185851</v>
      </c>
      <c r="G128" s="79">
        <f t="shared" si="23"/>
        <v>51175</v>
      </c>
      <c r="H128" s="79">
        <f t="shared" si="23"/>
        <v>237026</v>
      </c>
    </row>
    <row r="129" spans="1:8" x14ac:dyDescent="0.25">
      <c r="A129" s="211">
        <v>3232</v>
      </c>
      <c r="B129" s="212"/>
      <c r="C129" s="226" t="s">
        <v>72</v>
      </c>
      <c r="D129" s="226"/>
      <c r="E129" s="226"/>
      <c r="F129" s="80">
        <v>185851</v>
      </c>
      <c r="G129" s="81">
        <v>51175</v>
      </c>
      <c r="H129" s="81">
        <f>F129+G129</f>
        <v>237026</v>
      </c>
    </row>
    <row r="130" spans="1:8" ht="24.95" customHeight="1" x14ac:dyDescent="0.25">
      <c r="A130" s="232" t="s">
        <v>147</v>
      </c>
      <c r="B130" s="232"/>
      <c r="C130" s="232" t="s">
        <v>148</v>
      </c>
      <c r="D130" s="232"/>
      <c r="E130" s="232"/>
      <c r="F130" s="92">
        <f t="shared" ref="F130:H130" si="24">F131</f>
        <v>37600</v>
      </c>
      <c r="G130" s="92">
        <f t="shared" si="24"/>
        <v>8442</v>
      </c>
      <c r="H130" s="92">
        <f t="shared" si="24"/>
        <v>46042</v>
      </c>
    </row>
    <row r="131" spans="1:8" ht="20.100000000000001" customHeight="1" x14ac:dyDescent="0.25">
      <c r="A131" s="227" t="s">
        <v>134</v>
      </c>
      <c r="B131" s="227"/>
      <c r="C131" s="228" t="s">
        <v>135</v>
      </c>
      <c r="D131" s="228"/>
      <c r="E131" s="228"/>
      <c r="F131" s="94">
        <f>F132+F136</f>
        <v>37600</v>
      </c>
      <c r="G131" s="94">
        <f>G132+G136</f>
        <v>8442</v>
      </c>
      <c r="H131" s="94">
        <f>H132+H136</f>
        <v>46042</v>
      </c>
    </row>
    <row r="132" spans="1:8" x14ac:dyDescent="0.25">
      <c r="A132" s="222">
        <v>31</v>
      </c>
      <c r="B132" s="222"/>
      <c r="C132" s="222" t="s">
        <v>5</v>
      </c>
      <c r="D132" s="222"/>
      <c r="E132" s="222"/>
      <c r="F132" s="79">
        <f>SUM(F133:F135)</f>
        <v>37000</v>
      </c>
      <c r="G132" s="79">
        <f>SUM(G133:G135)</f>
        <v>8542</v>
      </c>
      <c r="H132" s="79">
        <f>SUM(H133:H135)</f>
        <v>45542</v>
      </c>
    </row>
    <row r="133" spans="1:8" x14ac:dyDescent="0.25">
      <c r="A133" s="211">
        <v>3111</v>
      </c>
      <c r="B133" s="212"/>
      <c r="C133" s="211" t="s">
        <v>23</v>
      </c>
      <c r="D133" s="213"/>
      <c r="E133" s="212"/>
      <c r="F133" s="80">
        <v>33500</v>
      </c>
      <c r="G133" s="80">
        <v>7000</v>
      </c>
      <c r="H133" s="80">
        <f>F133+G133</f>
        <v>40500</v>
      </c>
    </row>
    <row r="134" spans="1:8" x14ac:dyDescent="0.25">
      <c r="A134" s="211">
        <v>3121</v>
      </c>
      <c r="B134" s="212"/>
      <c r="C134" s="211" t="s">
        <v>58</v>
      </c>
      <c r="D134" s="213"/>
      <c r="E134" s="212"/>
      <c r="F134" s="80">
        <v>1000</v>
      </c>
      <c r="G134" s="80">
        <v>300</v>
      </c>
      <c r="H134" s="80">
        <f>F134+G134</f>
        <v>1300</v>
      </c>
    </row>
    <row r="135" spans="1:8" x14ac:dyDescent="0.25">
      <c r="A135" s="211">
        <v>3132</v>
      </c>
      <c r="B135" s="212"/>
      <c r="C135" s="211" t="s">
        <v>60</v>
      </c>
      <c r="D135" s="213"/>
      <c r="E135" s="212"/>
      <c r="F135" s="80">
        <v>2500</v>
      </c>
      <c r="G135" s="80">
        <v>1242</v>
      </c>
      <c r="H135" s="80">
        <f>F135+G135</f>
        <v>3742</v>
      </c>
    </row>
    <row r="136" spans="1:8" x14ac:dyDescent="0.25">
      <c r="A136" s="222" t="s">
        <v>108</v>
      </c>
      <c r="B136" s="222"/>
      <c r="C136" s="222" t="s">
        <v>12</v>
      </c>
      <c r="D136" s="222"/>
      <c r="E136" s="222"/>
      <c r="F136" s="79">
        <f>F137</f>
        <v>600</v>
      </c>
      <c r="G136" s="79">
        <f>G137</f>
        <v>-100</v>
      </c>
      <c r="H136" s="79">
        <f>H137</f>
        <v>500</v>
      </c>
    </row>
    <row r="137" spans="1:8" x14ac:dyDescent="0.25">
      <c r="A137" s="211">
        <v>3212</v>
      </c>
      <c r="B137" s="212"/>
      <c r="C137" s="223" t="s">
        <v>130</v>
      </c>
      <c r="D137" s="224"/>
      <c r="E137" s="225"/>
      <c r="F137" s="80">
        <v>600</v>
      </c>
      <c r="G137" s="80">
        <v>-100</v>
      </c>
      <c r="H137" s="80">
        <f>F137+G137</f>
        <v>500</v>
      </c>
    </row>
    <row r="138" spans="1:8" ht="24.95" customHeight="1" x14ac:dyDescent="0.25">
      <c r="A138" s="232" t="s">
        <v>149</v>
      </c>
      <c r="B138" s="232"/>
      <c r="C138" s="232" t="s">
        <v>150</v>
      </c>
      <c r="D138" s="232"/>
      <c r="E138" s="232"/>
      <c r="F138" s="92">
        <f>F139+F147</f>
        <v>301050</v>
      </c>
      <c r="G138" s="92">
        <f>G139+G147</f>
        <v>-31232</v>
      </c>
      <c r="H138" s="92">
        <f>H139+H147</f>
        <v>269818</v>
      </c>
    </row>
    <row r="139" spans="1:8" ht="20.100000000000001" customHeight="1" x14ac:dyDescent="0.25">
      <c r="A139" s="227" t="s">
        <v>134</v>
      </c>
      <c r="B139" s="227"/>
      <c r="C139" s="228" t="s">
        <v>135</v>
      </c>
      <c r="D139" s="228"/>
      <c r="E139" s="228"/>
      <c r="F139" s="94">
        <f>F140+F144</f>
        <v>232114</v>
      </c>
      <c r="G139" s="94">
        <f>G140+G144</f>
        <v>-31232</v>
      </c>
      <c r="H139" s="94">
        <f>H140+H144</f>
        <v>200882</v>
      </c>
    </row>
    <row r="140" spans="1:8" x14ac:dyDescent="0.25">
      <c r="A140" s="222">
        <v>31</v>
      </c>
      <c r="B140" s="222"/>
      <c r="C140" s="222" t="s">
        <v>5</v>
      </c>
      <c r="D140" s="222"/>
      <c r="E140" s="222"/>
      <c r="F140" s="79">
        <f>SUM(F141:F143)</f>
        <v>227614</v>
      </c>
      <c r="G140" s="79">
        <f>SUM(G141:G143)</f>
        <v>-31432</v>
      </c>
      <c r="H140" s="79">
        <f>SUM(H141:H143)</f>
        <v>196182</v>
      </c>
    </row>
    <row r="141" spans="1:8" x14ac:dyDescent="0.25">
      <c r="A141" s="211">
        <v>3111</v>
      </c>
      <c r="B141" s="212"/>
      <c r="C141" s="211" t="s">
        <v>23</v>
      </c>
      <c r="D141" s="213"/>
      <c r="E141" s="212"/>
      <c r="F141" s="80">
        <v>182545</v>
      </c>
      <c r="G141" s="80">
        <v>-26545</v>
      </c>
      <c r="H141" s="80">
        <f>F141+G141</f>
        <v>156000</v>
      </c>
    </row>
    <row r="142" spans="1:8" x14ac:dyDescent="0.25">
      <c r="A142" s="226">
        <v>3121</v>
      </c>
      <c r="B142" s="226"/>
      <c r="C142" s="226" t="s">
        <v>58</v>
      </c>
      <c r="D142" s="226"/>
      <c r="E142" s="226"/>
      <c r="F142" s="80">
        <v>14900</v>
      </c>
      <c r="G142" s="80">
        <v>-458</v>
      </c>
      <c r="H142" s="80">
        <f t="shared" ref="H142:H143" si="25">F142+G142</f>
        <v>14442</v>
      </c>
    </row>
    <row r="143" spans="1:8" x14ac:dyDescent="0.25">
      <c r="A143" s="84">
        <v>3132</v>
      </c>
      <c r="B143" s="85"/>
      <c r="C143" s="211" t="s">
        <v>60</v>
      </c>
      <c r="D143" s="213"/>
      <c r="E143" s="212"/>
      <c r="F143" s="80">
        <v>30169</v>
      </c>
      <c r="G143" s="80">
        <v>-4429</v>
      </c>
      <c r="H143" s="80">
        <f t="shared" si="25"/>
        <v>25740</v>
      </c>
    </row>
    <row r="144" spans="1:8" x14ac:dyDescent="0.25">
      <c r="A144" s="222" t="s">
        <v>108</v>
      </c>
      <c r="B144" s="222"/>
      <c r="C144" s="222" t="s">
        <v>12</v>
      </c>
      <c r="D144" s="222"/>
      <c r="E144" s="222"/>
      <c r="F144" s="79">
        <f>SUM(F145:F146)</f>
        <v>4500</v>
      </c>
      <c r="G144" s="79">
        <f t="shared" ref="G144:H144" si="26">SUM(G145:G146)</f>
        <v>200</v>
      </c>
      <c r="H144" s="79">
        <f t="shared" si="26"/>
        <v>4700</v>
      </c>
    </row>
    <row r="145" spans="1:8" x14ac:dyDescent="0.25">
      <c r="A145" s="211">
        <v>3212</v>
      </c>
      <c r="B145" s="212"/>
      <c r="C145" s="223" t="s">
        <v>130</v>
      </c>
      <c r="D145" s="224"/>
      <c r="E145" s="225"/>
      <c r="F145" s="80">
        <v>2500</v>
      </c>
      <c r="G145" s="80">
        <v>0</v>
      </c>
      <c r="H145" s="80">
        <f>F145+G145</f>
        <v>2500</v>
      </c>
    </row>
    <row r="146" spans="1:8" x14ac:dyDescent="0.25">
      <c r="A146" s="211">
        <v>3236</v>
      </c>
      <c r="B146" s="212"/>
      <c r="C146" s="223" t="s">
        <v>76</v>
      </c>
      <c r="D146" s="224"/>
      <c r="E146" s="225"/>
      <c r="F146" s="80">
        <v>2000</v>
      </c>
      <c r="G146" s="80">
        <v>200</v>
      </c>
      <c r="H146" s="80">
        <f>F146+G146</f>
        <v>2200</v>
      </c>
    </row>
    <row r="147" spans="1:8" ht="20.100000000000001" customHeight="1" x14ac:dyDescent="0.25">
      <c r="A147" s="268" t="s">
        <v>197</v>
      </c>
      <c r="B147" s="268"/>
      <c r="C147" s="269" t="s">
        <v>198</v>
      </c>
      <c r="D147" s="269"/>
      <c r="E147" s="269"/>
      <c r="F147" s="131">
        <f>F148+F151</f>
        <v>68936</v>
      </c>
      <c r="G147" s="131">
        <f>G148+G151</f>
        <v>0</v>
      </c>
      <c r="H147" s="131">
        <f>H148+H151</f>
        <v>68936</v>
      </c>
    </row>
    <row r="148" spans="1:8" x14ac:dyDescent="0.25">
      <c r="A148" s="222">
        <v>31</v>
      </c>
      <c r="B148" s="222"/>
      <c r="C148" s="222" t="s">
        <v>5</v>
      </c>
      <c r="D148" s="222"/>
      <c r="E148" s="222"/>
      <c r="F148" s="79">
        <f>SUM(F149:F150)</f>
        <v>66936</v>
      </c>
      <c r="G148" s="79">
        <f>SUM(G149:G150)</f>
        <v>1833</v>
      </c>
      <c r="H148" s="79">
        <f>SUM(H149:H150)</f>
        <v>68769</v>
      </c>
    </row>
    <row r="149" spans="1:8" x14ac:dyDescent="0.25">
      <c r="A149" s="211">
        <v>3111</v>
      </c>
      <c r="B149" s="212"/>
      <c r="C149" s="211" t="s">
        <v>23</v>
      </c>
      <c r="D149" s="213"/>
      <c r="E149" s="212"/>
      <c r="F149" s="80">
        <v>57456</v>
      </c>
      <c r="G149" s="80">
        <v>1573</v>
      </c>
      <c r="H149" s="80">
        <f>F149+G149</f>
        <v>59029</v>
      </c>
    </row>
    <row r="150" spans="1:8" x14ac:dyDescent="0.25">
      <c r="A150" s="211">
        <v>3132</v>
      </c>
      <c r="B150" s="212"/>
      <c r="C150" s="211" t="s">
        <v>60</v>
      </c>
      <c r="D150" s="213"/>
      <c r="E150" s="212"/>
      <c r="F150" s="80">
        <v>9480</v>
      </c>
      <c r="G150" s="80">
        <v>260</v>
      </c>
      <c r="H150" s="80">
        <f>F150+G150</f>
        <v>9740</v>
      </c>
    </row>
    <row r="151" spans="1:8" ht="15" customHeight="1" x14ac:dyDescent="0.25">
      <c r="A151" s="222" t="s">
        <v>108</v>
      </c>
      <c r="B151" s="222"/>
      <c r="C151" s="222" t="s">
        <v>12</v>
      </c>
      <c r="D151" s="222"/>
      <c r="E151" s="222"/>
      <c r="F151" s="79">
        <f>F152</f>
        <v>2000</v>
      </c>
      <c r="G151" s="79">
        <f>G152</f>
        <v>-1833</v>
      </c>
      <c r="H151" s="79">
        <f>H152</f>
        <v>167</v>
      </c>
    </row>
    <row r="152" spans="1:8" ht="15" customHeight="1" x14ac:dyDescent="0.25">
      <c r="A152" s="211">
        <v>3212</v>
      </c>
      <c r="B152" s="212"/>
      <c r="C152" s="223" t="s">
        <v>130</v>
      </c>
      <c r="D152" s="224"/>
      <c r="E152" s="225"/>
      <c r="F152" s="80">
        <v>2000</v>
      </c>
      <c r="G152" s="80">
        <v>-1833</v>
      </c>
      <c r="H152" s="80">
        <f>F152+G152</f>
        <v>167</v>
      </c>
    </row>
    <row r="153" spans="1:8" ht="24.95" customHeight="1" x14ac:dyDescent="0.25">
      <c r="A153" s="232" t="s">
        <v>151</v>
      </c>
      <c r="B153" s="232"/>
      <c r="C153" s="232" t="s">
        <v>152</v>
      </c>
      <c r="D153" s="232"/>
      <c r="E153" s="232"/>
      <c r="F153" s="92">
        <f t="shared" ref="F153:H155" si="27">F154</f>
        <v>45000</v>
      </c>
      <c r="G153" s="92">
        <f t="shared" si="27"/>
        <v>6700</v>
      </c>
      <c r="H153" s="92">
        <f t="shared" si="27"/>
        <v>51700</v>
      </c>
    </row>
    <row r="154" spans="1:8" ht="20.100000000000001" customHeight="1" x14ac:dyDescent="0.25">
      <c r="A154" s="227" t="s">
        <v>178</v>
      </c>
      <c r="B154" s="227"/>
      <c r="C154" s="228" t="s">
        <v>141</v>
      </c>
      <c r="D154" s="228"/>
      <c r="E154" s="228"/>
      <c r="F154" s="94">
        <f t="shared" si="27"/>
        <v>45000</v>
      </c>
      <c r="G154" s="94">
        <f t="shared" si="27"/>
        <v>6700</v>
      </c>
      <c r="H154" s="94">
        <f t="shared" si="27"/>
        <v>51700</v>
      </c>
    </row>
    <row r="155" spans="1:8" x14ac:dyDescent="0.25">
      <c r="A155" s="222">
        <v>42</v>
      </c>
      <c r="B155" s="222"/>
      <c r="C155" s="219" t="s">
        <v>92</v>
      </c>
      <c r="D155" s="221"/>
      <c r="E155" s="220"/>
      <c r="F155" s="82">
        <f t="shared" si="27"/>
        <v>45000</v>
      </c>
      <c r="G155" s="82">
        <f t="shared" si="27"/>
        <v>6700</v>
      </c>
      <c r="H155" s="82">
        <f t="shared" si="27"/>
        <v>51700</v>
      </c>
    </row>
    <row r="156" spans="1:8" x14ac:dyDescent="0.25">
      <c r="A156" s="211">
        <v>4241</v>
      </c>
      <c r="B156" s="212"/>
      <c r="C156" s="211" t="s">
        <v>153</v>
      </c>
      <c r="D156" s="213"/>
      <c r="E156" s="212"/>
      <c r="F156" s="80">
        <v>45000</v>
      </c>
      <c r="G156" s="81">
        <v>6700</v>
      </c>
      <c r="H156" s="81">
        <f>F156+G156</f>
        <v>51700</v>
      </c>
    </row>
    <row r="157" spans="1:8" ht="24.95" customHeight="1" x14ac:dyDescent="0.25">
      <c r="A157" s="232" t="s">
        <v>154</v>
      </c>
      <c r="B157" s="232"/>
      <c r="C157" s="232" t="s">
        <v>155</v>
      </c>
      <c r="D157" s="232"/>
      <c r="E157" s="232"/>
      <c r="F157" s="92">
        <f>F158+F161</f>
        <v>5800</v>
      </c>
      <c r="G157" s="92">
        <f>G158+G161</f>
        <v>700</v>
      </c>
      <c r="H157" s="92">
        <f>H158+H161</f>
        <v>6500</v>
      </c>
    </row>
    <row r="158" spans="1:8" ht="20.100000000000001" customHeight="1" x14ac:dyDescent="0.25">
      <c r="A158" s="227" t="s">
        <v>179</v>
      </c>
      <c r="B158" s="227"/>
      <c r="C158" s="228" t="s">
        <v>156</v>
      </c>
      <c r="D158" s="228"/>
      <c r="E158" s="228"/>
      <c r="F158" s="94">
        <f t="shared" ref="F158:H159" si="28">F159</f>
        <v>275</v>
      </c>
      <c r="G158" s="94">
        <f t="shared" si="28"/>
        <v>-275</v>
      </c>
      <c r="H158" s="94">
        <f t="shared" si="28"/>
        <v>0</v>
      </c>
    </row>
    <row r="159" spans="1:8" x14ac:dyDescent="0.25">
      <c r="A159" s="222" t="s">
        <v>108</v>
      </c>
      <c r="B159" s="222"/>
      <c r="C159" s="222" t="s">
        <v>12</v>
      </c>
      <c r="D159" s="222"/>
      <c r="E159" s="222"/>
      <c r="F159" s="82">
        <f t="shared" si="28"/>
        <v>275</v>
      </c>
      <c r="G159" s="82">
        <f t="shared" si="28"/>
        <v>-275</v>
      </c>
      <c r="H159" s="82">
        <f t="shared" si="28"/>
        <v>0</v>
      </c>
    </row>
    <row r="160" spans="1:8" x14ac:dyDescent="0.25">
      <c r="A160" s="211">
        <v>3222</v>
      </c>
      <c r="B160" s="212"/>
      <c r="C160" s="211" t="s">
        <v>65</v>
      </c>
      <c r="D160" s="213"/>
      <c r="E160" s="212"/>
      <c r="F160" s="80">
        <v>275</v>
      </c>
      <c r="G160" s="80">
        <v>-275</v>
      </c>
      <c r="H160" s="80">
        <f>F160+G160</f>
        <v>0</v>
      </c>
    </row>
    <row r="161" spans="1:8" ht="20.100000000000001" customHeight="1" x14ac:dyDescent="0.25">
      <c r="A161" s="227" t="s">
        <v>203</v>
      </c>
      <c r="B161" s="227"/>
      <c r="C161" s="269" t="s">
        <v>198</v>
      </c>
      <c r="D161" s="269"/>
      <c r="E161" s="269"/>
      <c r="F161" s="94">
        <f t="shared" ref="F161:H162" si="29">F162</f>
        <v>5525</v>
      </c>
      <c r="G161" s="94">
        <f t="shared" si="29"/>
        <v>975</v>
      </c>
      <c r="H161" s="94">
        <f t="shared" si="29"/>
        <v>6500</v>
      </c>
    </row>
    <row r="162" spans="1:8" ht="20.100000000000001" customHeight="1" x14ac:dyDescent="0.25">
      <c r="A162" s="222" t="s">
        <v>108</v>
      </c>
      <c r="B162" s="222"/>
      <c r="C162" s="222" t="s">
        <v>12</v>
      </c>
      <c r="D162" s="222"/>
      <c r="E162" s="222"/>
      <c r="F162" s="82">
        <f t="shared" si="29"/>
        <v>5525</v>
      </c>
      <c r="G162" s="82">
        <f t="shared" si="29"/>
        <v>975</v>
      </c>
      <c r="H162" s="82">
        <f t="shared" si="29"/>
        <v>6500</v>
      </c>
    </row>
    <row r="163" spans="1:8" ht="15" customHeight="1" x14ac:dyDescent="0.25">
      <c r="A163" s="211">
        <v>3222</v>
      </c>
      <c r="B163" s="212"/>
      <c r="C163" s="211" t="s">
        <v>65</v>
      </c>
      <c r="D163" s="213"/>
      <c r="E163" s="212"/>
      <c r="F163" s="83">
        <v>5525</v>
      </c>
      <c r="G163" s="83">
        <v>975</v>
      </c>
      <c r="H163" s="83">
        <f>F163+G163</f>
        <v>6500</v>
      </c>
    </row>
    <row r="164" spans="1:8" ht="24.95" customHeight="1" x14ac:dyDescent="0.25">
      <c r="A164" s="232" t="s">
        <v>157</v>
      </c>
      <c r="B164" s="232"/>
      <c r="C164" s="232" t="s">
        <v>158</v>
      </c>
      <c r="D164" s="232"/>
      <c r="E164" s="232"/>
      <c r="F164" s="92">
        <f t="shared" ref="F164:H166" si="30">F165</f>
        <v>180000</v>
      </c>
      <c r="G164" s="92">
        <f t="shared" si="30"/>
        <v>-40000</v>
      </c>
      <c r="H164" s="92">
        <f t="shared" si="30"/>
        <v>140000</v>
      </c>
    </row>
    <row r="165" spans="1:8" ht="20.100000000000001" customHeight="1" x14ac:dyDescent="0.25">
      <c r="A165" s="227" t="s">
        <v>178</v>
      </c>
      <c r="B165" s="227"/>
      <c r="C165" s="228" t="s">
        <v>141</v>
      </c>
      <c r="D165" s="228"/>
      <c r="E165" s="228"/>
      <c r="F165" s="94">
        <f t="shared" si="30"/>
        <v>180000</v>
      </c>
      <c r="G165" s="94">
        <f t="shared" si="30"/>
        <v>-40000</v>
      </c>
      <c r="H165" s="94">
        <f t="shared" si="30"/>
        <v>140000</v>
      </c>
    </row>
    <row r="166" spans="1:8" x14ac:dyDescent="0.25">
      <c r="A166" s="219">
        <v>32</v>
      </c>
      <c r="B166" s="220"/>
      <c r="C166" s="219" t="s">
        <v>12</v>
      </c>
      <c r="D166" s="221"/>
      <c r="E166" s="220"/>
      <c r="F166" s="82">
        <f t="shared" si="30"/>
        <v>180000</v>
      </c>
      <c r="G166" s="82">
        <f t="shared" si="30"/>
        <v>-40000</v>
      </c>
      <c r="H166" s="82">
        <f t="shared" si="30"/>
        <v>140000</v>
      </c>
    </row>
    <row r="167" spans="1:8" x14ac:dyDescent="0.25">
      <c r="A167" s="211">
        <v>3222</v>
      </c>
      <c r="B167" s="212"/>
      <c r="C167" s="211" t="s">
        <v>65</v>
      </c>
      <c r="D167" s="213"/>
      <c r="E167" s="212"/>
      <c r="F167" s="83">
        <v>180000</v>
      </c>
      <c r="G167" s="83">
        <v>-40000</v>
      </c>
      <c r="H167" s="83">
        <f>F167+G167</f>
        <v>140000</v>
      </c>
    </row>
    <row r="168" spans="1:8" ht="30" customHeight="1" x14ac:dyDescent="0.25">
      <c r="A168" s="216" t="s">
        <v>159</v>
      </c>
      <c r="B168" s="217"/>
      <c r="C168" s="217"/>
      <c r="D168" s="217"/>
      <c r="E168" s="218"/>
      <c r="F168" s="93">
        <f t="shared" ref="F168:H169" si="31">F169</f>
        <v>30000</v>
      </c>
      <c r="G168" s="93">
        <f t="shared" si="31"/>
        <v>0</v>
      </c>
      <c r="H168" s="93">
        <f t="shared" si="31"/>
        <v>30000</v>
      </c>
    </row>
    <row r="169" spans="1:8" ht="24.95" customHeight="1" x14ac:dyDescent="0.25">
      <c r="A169" s="232" t="s">
        <v>160</v>
      </c>
      <c r="B169" s="232"/>
      <c r="C169" s="232" t="s">
        <v>161</v>
      </c>
      <c r="D169" s="232"/>
      <c r="E169" s="232"/>
      <c r="F169" s="92">
        <f t="shared" si="31"/>
        <v>30000</v>
      </c>
      <c r="G169" s="92">
        <f t="shared" si="31"/>
        <v>0</v>
      </c>
      <c r="H169" s="92">
        <f t="shared" si="31"/>
        <v>30000</v>
      </c>
    </row>
    <row r="170" spans="1:8" s="96" customFormat="1" ht="20.100000000000001" customHeight="1" x14ac:dyDescent="0.25">
      <c r="A170" s="227" t="s">
        <v>174</v>
      </c>
      <c r="B170" s="227"/>
      <c r="C170" s="228" t="s">
        <v>102</v>
      </c>
      <c r="D170" s="228"/>
      <c r="E170" s="228"/>
      <c r="F170" s="94">
        <f>F171</f>
        <v>30000</v>
      </c>
      <c r="G170" s="94">
        <f>G171</f>
        <v>0</v>
      </c>
      <c r="H170" s="94">
        <f>H171</f>
        <v>30000</v>
      </c>
    </row>
    <row r="171" spans="1:8" x14ac:dyDescent="0.25">
      <c r="A171" s="219">
        <v>42</v>
      </c>
      <c r="B171" s="220"/>
      <c r="C171" s="229" t="s">
        <v>140</v>
      </c>
      <c r="D171" s="230"/>
      <c r="E171" s="231"/>
      <c r="F171" s="82">
        <f>SUM(F172:F175)</f>
        <v>30000</v>
      </c>
      <c r="G171" s="82">
        <f>SUM(G172:G175)</f>
        <v>0</v>
      </c>
      <c r="H171" s="82">
        <f>SUM(H172:H175)</f>
        <v>30000</v>
      </c>
    </row>
    <row r="172" spans="1:8" x14ac:dyDescent="0.25">
      <c r="A172" s="211">
        <v>4221</v>
      </c>
      <c r="B172" s="212"/>
      <c r="C172" s="226" t="s">
        <v>94</v>
      </c>
      <c r="D172" s="226"/>
      <c r="E172" s="226"/>
      <c r="F172" s="80">
        <v>24700</v>
      </c>
      <c r="G172" s="80">
        <v>-2500</v>
      </c>
      <c r="H172" s="80">
        <f>F172+G172</f>
        <v>22200</v>
      </c>
    </row>
    <row r="173" spans="1:8" x14ac:dyDescent="0.25">
      <c r="A173" s="211">
        <v>4223</v>
      </c>
      <c r="B173" s="212"/>
      <c r="C173" s="226" t="s">
        <v>96</v>
      </c>
      <c r="D173" s="226"/>
      <c r="E173" s="226"/>
      <c r="F173" s="80">
        <v>5000</v>
      </c>
      <c r="G173" s="80">
        <v>0</v>
      </c>
      <c r="H173" s="80">
        <f t="shared" ref="H173:H175" si="32">F173+G173</f>
        <v>5000</v>
      </c>
    </row>
    <row r="174" spans="1:8" x14ac:dyDescent="0.25">
      <c r="A174" s="211">
        <v>4226</v>
      </c>
      <c r="B174" s="212"/>
      <c r="C174" s="211" t="s">
        <v>97</v>
      </c>
      <c r="D174" s="213"/>
      <c r="E174" s="212"/>
      <c r="F174" s="80">
        <v>0</v>
      </c>
      <c r="G174" s="80">
        <v>500</v>
      </c>
      <c r="H174" s="80">
        <f t="shared" si="32"/>
        <v>500</v>
      </c>
    </row>
    <row r="175" spans="1:8" x14ac:dyDescent="0.25">
      <c r="A175" s="211">
        <v>4241</v>
      </c>
      <c r="B175" s="212"/>
      <c r="C175" s="226" t="s">
        <v>153</v>
      </c>
      <c r="D175" s="226"/>
      <c r="E175" s="226"/>
      <c r="F175" s="80">
        <v>300</v>
      </c>
      <c r="G175" s="80">
        <v>2000</v>
      </c>
      <c r="H175" s="80">
        <f t="shared" si="32"/>
        <v>2300</v>
      </c>
    </row>
    <row r="176" spans="1:8" ht="30" customHeight="1" x14ac:dyDescent="0.25">
      <c r="A176" s="216" t="s">
        <v>162</v>
      </c>
      <c r="B176" s="217"/>
      <c r="C176" s="217"/>
      <c r="D176" s="217"/>
      <c r="E176" s="218"/>
      <c r="F176" s="91">
        <f>F177</f>
        <v>4900</v>
      </c>
      <c r="G176" s="91">
        <f>G177</f>
        <v>27375</v>
      </c>
      <c r="H176" s="91">
        <f>H177</f>
        <v>32275</v>
      </c>
    </row>
    <row r="177" spans="1:8" ht="24.95" customHeight="1" x14ac:dyDescent="0.25">
      <c r="A177" s="232" t="s">
        <v>163</v>
      </c>
      <c r="B177" s="232"/>
      <c r="C177" s="232" t="s">
        <v>161</v>
      </c>
      <c r="D177" s="232"/>
      <c r="E177" s="232"/>
      <c r="F177" s="92">
        <f>F183+F188+F178</f>
        <v>4900</v>
      </c>
      <c r="G177" s="92">
        <f>G183+G188+G178</f>
        <v>27375</v>
      </c>
      <c r="H177" s="92">
        <f>H183+H188+H178</f>
        <v>32275</v>
      </c>
    </row>
    <row r="178" spans="1:8" ht="15" customHeight="1" x14ac:dyDescent="0.25">
      <c r="A178" s="227" t="s">
        <v>134</v>
      </c>
      <c r="B178" s="227"/>
      <c r="C178" s="228" t="s">
        <v>135</v>
      </c>
      <c r="D178" s="228"/>
      <c r="E178" s="228"/>
      <c r="F178" s="94">
        <f>F179</f>
        <v>0</v>
      </c>
      <c r="G178" s="94">
        <f t="shared" ref="G178:H178" si="33">G179</f>
        <v>25950</v>
      </c>
      <c r="H178" s="94">
        <f t="shared" si="33"/>
        <v>25950</v>
      </c>
    </row>
    <row r="179" spans="1:8" ht="15" customHeight="1" x14ac:dyDescent="0.25">
      <c r="A179" s="219">
        <v>42</v>
      </c>
      <c r="B179" s="220"/>
      <c r="C179" s="229" t="s">
        <v>140</v>
      </c>
      <c r="D179" s="230"/>
      <c r="E179" s="231"/>
      <c r="F179" s="82">
        <f t="shared" ref="F179:H179" si="34">F180</f>
        <v>0</v>
      </c>
      <c r="G179" s="82">
        <f t="shared" si="34"/>
        <v>25950</v>
      </c>
      <c r="H179" s="82">
        <f t="shared" si="34"/>
        <v>25950</v>
      </c>
    </row>
    <row r="180" spans="1:8" ht="15" customHeight="1" x14ac:dyDescent="0.25">
      <c r="A180" s="219">
        <v>422</v>
      </c>
      <c r="B180" s="220"/>
      <c r="C180" s="222" t="s">
        <v>93</v>
      </c>
      <c r="D180" s="222"/>
      <c r="E180" s="222"/>
      <c r="F180" s="79">
        <f>SUM(F181:F182)</f>
        <v>0</v>
      </c>
      <c r="G180" s="79">
        <f t="shared" ref="G180:H180" si="35">SUM(G181:G182)</f>
        <v>25950</v>
      </c>
      <c r="H180" s="79">
        <f t="shared" si="35"/>
        <v>25950</v>
      </c>
    </row>
    <row r="181" spans="1:8" ht="15" customHeight="1" x14ac:dyDescent="0.25">
      <c r="A181" s="211">
        <v>4221</v>
      </c>
      <c r="B181" s="212"/>
      <c r="C181" s="211" t="s">
        <v>94</v>
      </c>
      <c r="D181" s="213"/>
      <c r="E181" s="212"/>
      <c r="F181" s="80">
        <v>0</v>
      </c>
      <c r="G181" s="81">
        <v>3650</v>
      </c>
      <c r="H181" s="81">
        <f>F181+G181</f>
        <v>3650</v>
      </c>
    </row>
    <row r="182" spans="1:8" ht="15" customHeight="1" x14ac:dyDescent="0.25">
      <c r="A182" s="211">
        <v>4226</v>
      </c>
      <c r="B182" s="212"/>
      <c r="C182" s="226" t="s">
        <v>97</v>
      </c>
      <c r="D182" s="226"/>
      <c r="E182" s="226"/>
      <c r="F182" s="80">
        <v>0</v>
      </c>
      <c r="G182" s="81">
        <v>22300</v>
      </c>
      <c r="H182" s="81">
        <f>F182+G182</f>
        <v>22300</v>
      </c>
    </row>
    <row r="183" spans="1:8" ht="20.100000000000001" customHeight="1" x14ac:dyDescent="0.25">
      <c r="A183" s="227" t="s">
        <v>176</v>
      </c>
      <c r="B183" s="227"/>
      <c r="C183" s="228" t="s">
        <v>139</v>
      </c>
      <c r="D183" s="228"/>
      <c r="E183" s="228"/>
      <c r="F183" s="94">
        <f>F184</f>
        <v>2400</v>
      </c>
      <c r="G183" s="94">
        <f>G184</f>
        <v>-1725</v>
      </c>
      <c r="H183" s="94">
        <f>H184</f>
        <v>675</v>
      </c>
    </row>
    <row r="184" spans="1:8" x14ac:dyDescent="0.25">
      <c r="A184" s="219">
        <v>42</v>
      </c>
      <c r="B184" s="220"/>
      <c r="C184" s="229" t="s">
        <v>140</v>
      </c>
      <c r="D184" s="230"/>
      <c r="E184" s="231"/>
      <c r="F184" s="82">
        <f>SUM(F185:F187)</f>
        <v>2400</v>
      </c>
      <c r="G184" s="82">
        <f>SUM(G185:G187)</f>
        <v>-1725</v>
      </c>
      <c r="H184" s="82">
        <f>SUM(H185:H187)</f>
        <v>675</v>
      </c>
    </row>
    <row r="185" spans="1:8" x14ac:dyDescent="0.25">
      <c r="A185" s="211">
        <v>4222</v>
      </c>
      <c r="B185" s="212"/>
      <c r="C185" s="211" t="s">
        <v>95</v>
      </c>
      <c r="D185" s="213"/>
      <c r="E185" s="212"/>
      <c r="F185" s="80">
        <v>1000</v>
      </c>
      <c r="G185" s="80">
        <v>-1000</v>
      </c>
      <c r="H185" s="83">
        <f t="shared" ref="H185:H187" si="36">F185+G185</f>
        <v>0</v>
      </c>
    </row>
    <row r="186" spans="1:8" x14ac:dyDescent="0.25">
      <c r="A186" s="211">
        <v>4223</v>
      </c>
      <c r="B186" s="212"/>
      <c r="C186" s="226" t="s">
        <v>96</v>
      </c>
      <c r="D186" s="226"/>
      <c r="E186" s="226"/>
      <c r="F186" s="80">
        <v>1400</v>
      </c>
      <c r="G186" s="80">
        <v>-1400</v>
      </c>
      <c r="H186" s="83">
        <f t="shared" si="36"/>
        <v>0</v>
      </c>
    </row>
    <row r="187" spans="1:8" x14ac:dyDescent="0.25">
      <c r="A187" s="211">
        <v>4241</v>
      </c>
      <c r="B187" s="212"/>
      <c r="C187" s="226" t="s">
        <v>153</v>
      </c>
      <c r="D187" s="226"/>
      <c r="E187" s="226"/>
      <c r="F187" s="80">
        <v>0</v>
      </c>
      <c r="G187" s="80">
        <v>675</v>
      </c>
      <c r="H187" s="83">
        <f t="shared" si="36"/>
        <v>675</v>
      </c>
    </row>
    <row r="188" spans="1:8" ht="20.100000000000001" customHeight="1" x14ac:dyDescent="0.25">
      <c r="A188" s="227" t="s">
        <v>177</v>
      </c>
      <c r="B188" s="227"/>
      <c r="C188" s="228" t="s">
        <v>141</v>
      </c>
      <c r="D188" s="228"/>
      <c r="E188" s="228"/>
      <c r="F188" s="94">
        <f>F189</f>
        <v>2500</v>
      </c>
      <c r="G188" s="94">
        <f t="shared" ref="G188:H188" si="37">G189</f>
        <v>3150</v>
      </c>
      <c r="H188" s="94">
        <f t="shared" si="37"/>
        <v>5650</v>
      </c>
    </row>
    <row r="189" spans="1:8" x14ac:dyDescent="0.25">
      <c r="A189" s="219">
        <v>42</v>
      </c>
      <c r="B189" s="220"/>
      <c r="C189" s="229" t="s">
        <v>140</v>
      </c>
      <c r="D189" s="230"/>
      <c r="E189" s="231"/>
      <c r="F189" s="82">
        <f t="shared" ref="F189:H189" si="38">F190</f>
        <v>2500</v>
      </c>
      <c r="G189" s="82">
        <f t="shared" si="38"/>
        <v>3150</v>
      </c>
      <c r="H189" s="82">
        <f t="shared" si="38"/>
        <v>5650</v>
      </c>
    </row>
    <row r="190" spans="1:8" x14ac:dyDescent="0.25">
      <c r="A190" s="222">
        <v>422</v>
      </c>
      <c r="B190" s="222"/>
      <c r="C190" s="222" t="s">
        <v>93</v>
      </c>
      <c r="D190" s="222"/>
      <c r="E190" s="222"/>
      <c r="F190" s="79">
        <f>SUM(F191:F192)</f>
        <v>2500</v>
      </c>
      <c r="G190" s="79">
        <f>SUM(G191:G192)</f>
        <v>3150</v>
      </c>
      <c r="H190" s="79">
        <f>SUM(H191:H192)</f>
        <v>5650</v>
      </c>
    </row>
    <row r="191" spans="1:8" x14ac:dyDescent="0.25">
      <c r="A191" s="211">
        <v>4221</v>
      </c>
      <c r="B191" s="212"/>
      <c r="C191" s="226" t="s">
        <v>94</v>
      </c>
      <c r="D191" s="226"/>
      <c r="E191" s="226"/>
      <c r="F191" s="80">
        <v>1000</v>
      </c>
      <c r="G191" s="81">
        <v>3150</v>
      </c>
      <c r="H191" s="81">
        <f>F191+G191</f>
        <v>4150</v>
      </c>
    </row>
    <row r="192" spans="1:8" x14ac:dyDescent="0.25">
      <c r="A192" s="211">
        <v>4226</v>
      </c>
      <c r="B192" s="212"/>
      <c r="C192" s="226" t="s">
        <v>97</v>
      </c>
      <c r="D192" s="226"/>
      <c r="E192" s="226"/>
      <c r="F192" s="80">
        <v>1500</v>
      </c>
      <c r="G192" s="81">
        <v>0</v>
      </c>
      <c r="H192" s="81">
        <f>F192+G192</f>
        <v>1500</v>
      </c>
    </row>
  </sheetData>
  <mergeCells count="360">
    <mergeCell ref="A81:B81"/>
    <mergeCell ref="C81:E81"/>
    <mergeCell ref="A82:B82"/>
    <mergeCell ref="C82:E82"/>
    <mergeCell ref="A122:B122"/>
    <mergeCell ref="C122:E122"/>
    <mergeCell ref="A123:B123"/>
    <mergeCell ref="A117:B117"/>
    <mergeCell ref="C117:E117"/>
    <mergeCell ref="A118:B118"/>
    <mergeCell ref="C118:E118"/>
    <mergeCell ref="A119:B119"/>
    <mergeCell ref="C119:E119"/>
    <mergeCell ref="A120:B120"/>
    <mergeCell ref="C120:E120"/>
    <mergeCell ref="A121:B121"/>
    <mergeCell ref="C121:E121"/>
    <mergeCell ref="C123:E123"/>
    <mergeCell ref="A94:B94"/>
    <mergeCell ref="C94:E94"/>
    <mergeCell ref="A95:B95"/>
    <mergeCell ref="C95:E95"/>
    <mergeCell ref="A92:B92"/>
    <mergeCell ref="C92:E92"/>
    <mergeCell ref="A174:B174"/>
    <mergeCell ref="C174:E174"/>
    <mergeCell ref="A127:B127"/>
    <mergeCell ref="C127:E127"/>
    <mergeCell ref="A128:B128"/>
    <mergeCell ref="C128:E128"/>
    <mergeCell ref="A178:B178"/>
    <mergeCell ref="C178:E178"/>
    <mergeCell ref="A126:B126"/>
    <mergeCell ref="C126:E126"/>
    <mergeCell ref="A170:B170"/>
    <mergeCell ref="C170:E170"/>
    <mergeCell ref="A168:E168"/>
    <mergeCell ref="C163:E163"/>
    <mergeCell ref="A164:B164"/>
    <mergeCell ref="C164:E164"/>
    <mergeCell ref="A161:B161"/>
    <mergeCell ref="C161:E161"/>
    <mergeCell ref="A162:B162"/>
    <mergeCell ref="C162:E162"/>
    <mergeCell ref="A163:B163"/>
    <mergeCell ref="A159:B159"/>
    <mergeCell ref="C159:E159"/>
    <mergeCell ref="A160:B160"/>
    <mergeCell ref="A179:B179"/>
    <mergeCell ref="C179:E179"/>
    <mergeCell ref="C139:E139"/>
    <mergeCell ref="A150:B150"/>
    <mergeCell ref="C150:E150"/>
    <mergeCell ref="A149:B149"/>
    <mergeCell ref="C149:E149"/>
    <mergeCell ref="A147:B147"/>
    <mergeCell ref="C147:E147"/>
    <mergeCell ref="A148:B148"/>
    <mergeCell ref="C148:E148"/>
    <mergeCell ref="A144:B144"/>
    <mergeCell ref="C144:E144"/>
    <mergeCell ref="A145:B145"/>
    <mergeCell ref="C145:E145"/>
    <mergeCell ref="A146:B146"/>
    <mergeCell ref="C173:E173"/>
    <mergeCell ref="A173:B173"/>
    <mergeCell ref="A171:B171"/>
    <mergeCell ref="C171:E171"/>
    <mergeCell ref="A172:B172"/>
    <mergeCell ref="C172:E172"/>
    <mergeCell ref="A169:B169"/>
    <mergeCell ref="C169:E169"/>
    <mergeCell ref="C109:E109"/>
    <mergeCell ref="A116:B116"/>
    <mergeCell ref="C116:E116"/>
    <mergeCell ref="C113:E113"/>
    <mergeCell ref="A101:B101"/>
    <mergeCell ref="C101:E101"/>
    <mergeCell ref="A102:B102"/>
    <mergeCell ref="C102:E102"/>
    <mergeCell ref="A180:B180"/>
    <mergeCell ref="C180:E180"/>
    <mergeCell ref="A133:B133"/>
    <mergeCell ref="C133:E133"/>
    <mergeCell ref="A135:B135"/>
    <mergeCell ref="C135:E135"/>
    <mergeCell ref="A132:B132"/>
    <mergeCell ref="C132:E132"/>
    <mergeCell ref="A130:B130"/>
    <mergeCell ref="C130:E130"/>
    <mergeCell ref="A131:B131"/>
    <mergeCell ref="C131:E131"/>
    <mergeCell ref="A134:B134"/>
    <mergeCell ref="C134:E134"/>
    <mergeCell ref="C142:E142"/>
    <mergeCell ref="C143:E143"/>
    <mergeCell ref="A99:B99"/>
    <mergeCell ref="C99:E99"/>
    <mergeCell ref="A100:B100"/>
    <mergeCell ref="C100:E100"/>
    <mergeCell ref="A97:B97"/>
    <mergeCell ref="C114:E114"/>
    <mergeCell ref="C97:E97"/>
    <mergeCell ref="A98:B98"/>
    <mergeCell ref="C98:E98"/>
    <mergeCell ref="C105:E105"/>
    <mergeCell ref="A111:B111"/>
    <mergeCell ref="C111:E111"/>
    <mergeCell ref="A112:B112"/>
    <mergeCell ref="C112:E112"/>
    <mergeCell ref="A103:B103"/>
    <mergeCell ref="C103:E103"/>
    <mergeCell ref="A104:B104"/>
    <mergeCell ref="C104:E104"/>
    <mergeCell ref="C107:E107"/>
    <mergeCell ref="C108:E108"/>
    <mergeCell ref="C110:E110"/>
    <mergeCell ref="A107:B107"/>
    <mergeCell ref="A105:B105"/>
    <mergeCell ref="A109:B109"/>
    <mergeCell ref="H5:H6"/>
    <mergeCell ref="A5:E6"/>
    <mergeCell ref="A9:E9"/>
    <mergeCell ref="F8:H8"/>
    <mergeCell ref="F10:H10"/>
    <mergeCell ref="A7:B7"/>
    <mergeCell ref="C7:E7"/>
    <mergeCell ref="A8:B8"/>
    <mergeCell ref="C8:E8"/>
    <mergeCell ref="G5:G6"/>
    <mergeCell ref="F5:F6"/>
    <mergeCell ref="A10:B10"/>
    <mergeCell ref="C10:E10"/>
    <mergeCell ref="A14:B14"/>
    <mergeCell ref="C14:E14"/>
    <mergeCell ref="A11:E11"/>
    <mergeCell ref="A18:B18"/>
    <mergeCell ref="C18:E18"/>
    <mergeCell ref="C25:E25"/>
    <mergeCell ref="A26:B26"/>
    <mergeCell ref="C26:E26"/>
    <mergeCell ref="A12:B12"/>
    <mergeCell ref="C12:E12"/>
    <mergeCell ref="A13:B13"/>
    <mergeCell ref="C13:E13"/>
    <mergeCell ref="A17:B17"/>
    <mergeCell ref="C17:E17"/>
    <mergeCell ref="A19:B19"/>
    <mergeCell ref="C19:E19"/>
    <mergeCell ref="A15:B15"/>
    <mergeCell ref="C15:E15"/>
    <mergeCell ref="A16:B16"/>
    <mergeCell ref="C16:E16"/>
    <mergeCell ref="A27:B27"/>
    <mergeCell ref="C27:E27"/>
    <mergeCell ref="A23:B23"/>
    <mergeCell ref="C23:E23"/>
    <mergeCell ref="C24:E24"/>
    <mergeCell ref="A20:B20"/>
    <mergeCell ref="C20:E20"/>
    <mergeCell ref="C21:E21"/>
    <mergeCell ref="C22:E22"/>
    <mergeCell ref="A21:B21"/>
    <mergeCell ref="A24:B24"/>
    <mergeCell ref="A31:B31"/>
    <mergeCell ref="C31:E31"/>
    <mergeCell ref="C32:E32"/>
    <mergeCell ref="A28:B28"/>
    <mergeCell ref="C28:E28"/>
    <mergeCell ref="A29:B29"/>
    <mergeCell ref="C29:E29"/>
    <mergeCell ref="A30:B30"/>
    <mergeCell ref="C30:E30"/>
    <mergeCell ref="A38:B38"/>
    <mergeCell ref="C38:E38"/>
    <mergeCell ref="A39:B39"/>
    <mergeCell ref="C39:E39"/>
    <mergeCell ref="A36:B36"/>
    <mergeCell ref="C36:E36"/>
    <mergeCell ref="A37:B37"/>
    <mergeCell ref="C37:E37"/>
    <mergeCell ref="A33:B33"/>
    <mergeCell ref="C33:E33"/>
    <mergeCell ref="A35:B35"/>
    <mergeCell ref="C35:E35"/>
    <mergeCell ref="C34:E34"/>
    <mergeCell ref="A44:B44"/>
    <mergeCell ref="C44:E44"/>
    <mergeCell ref="A45:B45"/>
    <mergeCell ref="C45:E45"/>
    <mergeCell ref="A43:B43"/>
    <mergeCell ref="C43:E43"/>
    <mergeCell ref="A40:B40"/>
    <mergeCell ref="C40:E40"/>
    <mergeCell ref="A41:B41"/>
    <mergeCell ref="C41:E41"/>
    <mergeCell ref="A42:B42"/>
    <mergeCell ref="C42:E42"/>
    <mergeCell ref="A49:B49"/>
    <mergeCell ref="C49:E49"/>
    <mergeCell ref="A50:B50"/>
    <mergeCell ref="C50:E50"/>
    <mergeCell ref="A48:E48"/>
    <mergeCell ref="A47:B47"/>
    <mergeCell ref="C47:E47"/>
    <mergeCell ref="A46:B46"/>
    <mergeCell ref="C46:E46"/>
    <mergeCell ref="C61:E61"/>
    <mergeCell ref="A62:B62"/>
    <mergeCell ref="C62:E62"/>
    <mergeCell ref="A59:B59"/>
    <mergeCell ref="C59:E59"/>
    <mergeCell ref="A57:B57"/>
    <mergeCell ref="C57:E57"/>
    <mergeCell ref="A51:B51"/>
    <mergeCell ref="C51:E51"/>
    <mergeCell ref="A53:B53"/>
    <mergeCell ref="C53:E53"/>
    <mergeCell ref="C55:E55"/>
    <mergeCell ref="A60:B60"/>
    <mergeCell ref="C60:E60"/>
    <mergeCell ref="A56:B56"/>
    <mergeCell ref="C56:E56"/>
    <mergeCell ref="A58:B58"/>
    <mergeCell ref="C58:E58"/>
    <mergeCell ref="A55:B55"/>
    <mergeCell ref="A68:B68"/>
    <mergeCell ref="C68:E68"/>
    <mergeCell ref="C63:E63"/>
    <mergeCell ref="C65:E65"/>
    <mergeCell ref="A63:B63"/>
    <mergeCell ref="A64:B64"/>
    <mergeCell ref="C64:E64"/>
    <mergeCell ref="A67:B67"/>
    <mergeCell ref="C67:E67"/>
    <mergeCell ref="C66:E66"/>
    <mergeCell ref="C78:E78"/>
    <mergeCell ref="A77:B77"/>
    <mergeCell ref="C77:E77"/>
    <mergeCell ref="A76:B76"/>
    <mergeCell ref="C76:E76"/>
    <mergeCell ref="A73:B73"/>
    <mergeCell ref="C73:E73"/>
    <mergeCell ref="A69:B69"/>
    <mergeCell ref="C69:E69"/>
    <mergeCell ref="A74:B74"/>
    <mergeCell ref="A75:B75"/>
    <mergeCell ref="C74:E74"/>
    <mergeCell ref="C75:E75"/>
    <mergeCell ref="A70:B70"/>
    <mergeCell ref="C70:E70"/>
    <mergeCell ref="A71:B71"/>
    <mergeCell ref="C71:E71"/>
    <mergeCell ref="A72:B72"/>
    <mergeCell ref="C72:E72"/>
    <mergeCell ref="A86:B86"/>
    <mergeCell ref="C86:E86"/>
    <mergeCell ref="A96:B96"/>
    <mergeCell ref="C96:E96"/>
    <mergeCell ref="A85:B85"/>
    <mergeCell ref="C85:E85"/>
    <mergeCell ref="A83:B83"/>
    <mergeCell ref="C83:E83"/>
    <mergeCell ref="A79:B79"/>
    <mergeCell ref="C79:E79"/>
    <mergeCell ref="C80:E80"/>
    <mergeCell ref="A80:B80"/>
    <mergeCell ref="A87:B87"/>
    <mergeCell ref="C87:E87"/>
    <mergeCell ref="A88:B88"/>
    <mergeCell ref="C88:E88"/>
    <mergeCell ref="A89:B89"/>
    <mergeCell ref="C89:E89"/>
    <mergeCell ref="A90:B90"/>
    <mergeCell ref="C90:E90"/>
    <mergeCell ref="A91:B91"/>
    <mergeCell ref="C91:E91"/>
    <mergeCell ref="A93:B93"/>
    <mergeCell ref="C93:E93"/>
    <mergeCell ref="C152:E152"/>
    <mergeCell ref="A157:B157"/>
    <mergeCell ref="C157:E157"/>
    <mergeCell ref="A158:B158"/>
    <mergeCell ref="A151:B151"/>
    <mergeCell ref="C151:E151"/>
    <mergeCell ref="A152:B152"/>
    <mergeCell ref="A129:B129"/>
    <mergeCell ref="C129:E129"/>
    <mergeCell ref="A142:B142"/>
    <mergeCell ref="A140:B140"/>
    <mergeCell ref="C140:E140"/>
    <mergeCell ref="A141:B141"/>
    <mergeCell ref="C141:E141"/>
    <mergeCell ref="A138:B138"/>
    <mergeCell ref="C138:E138"/>
    <mergeCell ref="A139:B139"/>
    <mergeCell ref="A192:B192"/>
    <mergeCell ref="C192:E192"/>
    <mergeCell ref="A191:B191"/>
    <mergeCell ref="C191:E191"/>
    <mergeCell ref="A183:B183"/>
    <mergeCell ref="C183:E183"/>
    <mergeCell ref="A189:B189"/>
    <mergeCell ref="C189:E189"/>
    <mergeCell ref="A190:B190"/>
    <mergeCell ref="C190:E190"/>
    <mergeCell ref="A186:B186"/>
    <mergeCell ref="C186:E186"/>
    <mergeCell ref="A188:B188"/>
    <mergeCell ref="C188:E188"/>
    <mergeCell ref="A187:B187"/>
    <mergeCell ref="C187:E187"/>
    <mergeCell ref="C165:E165"/>
    <mergeCell ref="A124:B124"/>
    <mergeCell ref="C124:E124"/>
    <mergeCell ref="A125:B125"/>
    <mergeCell ref="A184:B184"/>
    <mergeCell ref="C184:E184"/>
    <mergeCell ref="A185:B185"/>
    <mergeCell ref="C185:E185"/>
    <mergeCell ref="A177:B177"/>
    <mergeCell ref="C177:E177"/>
    <mergeCell ref="A182:B182"/>
    <mergeCell ref="C182:E182"/>
    <mergeCell ref="C125:E125"/>
    <mergeCell ref="C146:E146"/>
    <mergeCell ref="C158:E158"/>
    <mergeCell ref="A155:B155"/>
    <mergeCell ref="C155:E155"/>
    <mergeCell ref="A156:B156"/>
    <mergeCell ref="C156:E156"/>
    <mergeCell ref="A153:B153"/>
    <mergeCell ref="C153:E153"/>
    <mergeCell ref="A154:B154"/>
    <mergeCell ref="C181:E181"/>
    <mergeCell ref="C154:E154"/>
    <mergeCell ref="A181:B181"/>
    <mergeCell ref="A52:B52"/>
    <mergeCell ref="C52:E52"/>
    <mergeCell ref="A54:B54"/>
    <mergeCell ref="C54:E54"/>
    <mergeCell ref="C160:E160"/>
    <mergeCell ref="A1:H1"/>
    <mergeCell ref="A2:H4"/>
    <mergeCell ref="A176:E176"/>
    <mergeCell ref="A106:B106"/>
    <mergeCell ref="C106:E106"/>
    <mergeCell ref="A115:B115"/>
    <mergeCell ref="C115:E115"/>
    <mergeCell ref="A136:B136"/>
    <mergeCell ref="C136:E136"/>
    <mergeCell ref="A137:B137"/>
    <mergeCell ref="C137:E137"/>
    <mergeCell ref="C166:E166"/>
    <mergeCell ref="A166:B166"/>
    <mergeCell ref="C167:E167"/>
    <mergeCell ref="A167:B167"/>
    <mergeCell ref="A175:B175"/>
    <mergeCell ref="C175:E175"/>
    <mergeCell ref="A165:B165"/>
  </mergeCells>
  <pageMargins left="0.7" right="0.7" top="0.75" bottom="0.75" header="0.3" footer="0.3"/>
  <pageSetup paperSize="9" scale="82" fitToHeight="0" orientation="portrait" r:id="rId1"/>
  <ignoredErrors>
    <ignoredError sqref="H151:H152 H136 H129 H103 H59 H36 H160 H163 H45 H83 H73 H85 H167 H144 F177:H177 H94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2</vt:i4>
      </vt:variant>
    </vt:vector>
  </HeadingPairs>
  <TitlesOfParts>
    <vt:vector size="10" baseType="lpstr">
      <vt:lpstr>Naslovna strana</vt:lpstr>
      <vt:lpstr>SAŽETAK</vt:lpstr>
      <vt:lpstr> Račun prihoda i rashoda</vt:lpstr>
      <vt:lpstr>Rashodi prema izvorima finan</vt:lpstr>
      <vt:lpstr>Rashodi prema funkcijskoj k </vt:lpstr>
      <vt:lpstr>Račun financiranja</vt:lpstr>
      <vt:lpstr>Račun fin prema izvorima f</vt:lpstr>
      <vt:lpstr>POSEBNI DIO</vt:lpstr>
      <vt:lpstr>' Račun prihoda i rashoda'!Print_Area</vt:lpstr>
      <vt:lpstr>SAŽETAK!Print_Area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 Lacković</dc:creator>
  <cp:lastModifiedBy>Ana</cp:lastModifiedBy>
  <cp:lastPrinted>2026-09-30T12:00:33Z</cp:lastPrinted>
  <dcterms:created xsi:type="dcterms:W3CDTF">2022-08-12T12:51:27Z</dcterms:created>
  <dcterms:modified xsi:type="dcterms:W3CDTF">2026-10-01T08:14:30Z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Tablica ogledni format izvještaja o izvršenju PKDP.xlsx</vt:lpwstr>
  </property>
</Properties>
</file>